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3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№7'!$A$1:$D$53</definedName>
    <definedName name="_xlnm.Print_Area" localSheetId="3">' №8'!$A$1:$G$244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G158" i="361"/>
  <c r="G127"/>
  <c r="C13" i="390"/>
  <c r="E38"/>
  <c r="D38"/>
  <c r="C38"/>
  <c r="G155" i="361"/>
  <c r="G160"/>
  <c r="G159" s="1"/>
  <c r="G165"/>
  <c r="G164" s="1"/>
  <c r="G171"/>
  <c r="G169" s="1"/>
  <c r="G168" s="1"/>
  <c r="G167" s="1"/>
  <c r="G175"/>
  <c r="G174" s="1"/>
  <c r="G176"/>
  <c r="G182"/>
  <c r="G181" s="1"/>
  <c r="G180" s="1"/>
  <c r="G186"/>
  <c r="G188"/>
  <c r="G191"/>
  <c r="G190" s="1"/>
  <c r="G195"/>
  <c r="G194" s="1"/>
  <c r="G193" s="1"/>
  <c r="G199"/>
  <c r="G198" s="1"/>
  <c r="G197" s="1"/>
  <c r="G107"/>
  <c r="G39"/>
  <c r="G38"/>
  <c r="G163" l="1"/>
  <c r="G162" s="1"/>
  <c r="G110"/>
  <c r="G109"/>
  <c r="G108" s="1"/>
  <c r="G241"/>
  <c r="G238"/>
  <c r="G157"/>
  <c r="G156" s="1"/>
  <c r="G146" s="1"/>
  <c r="G145" s="1"/>
  <c r="G149"/>
  <c r="G67"/>
  <c r="C41" i="345"/>
  <c r="G69" i="361"/>
  <c r="G68" s="1"/>
  <c r="C42" i="345"/>
  <c r="C33" l="1"/>
  <c r="G73" i="361"/>
  <c r="C20" i="345"/>
  <c r="G106" i="361"/>
  <c r="G117" l="1"/>
  <c r="G116" s="1"/>
  <c r="C21" i="345"/>
  <c r="C34" l="1"/>
  <c r="G154" i="361" l="1"/>
  <c r="G153" s="1"/>
  <c r="G151" l="1"/>
  <c r="G80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43" l="1"/>
  <c r="D46" i="367" l="1"/>
  <c r="D42"/>
  <c r="D38"/>
  <c r="C38" i="345"/>
  <c r="C35"/>
  <c r="C32"/>
  <c r="C18"/>
  <c r="C16"/>
  <c r="C14"/>
  <c r="C13" l="1"/>
  <c r="G240" i="361"/>
  <c r="G237" s="1"/>
  <c r="G236" s="1"/>
  <c r="G235" s="1"/>
  <c r="D51" i="367" s="1"/>
  <c r="G232" i="361"/>
  <c r="G230"/>
  <c r="G227"/>
  <c r="G224"/>
  <c r="G223" s="1"/>
  <c r="G218"/>
  <c r="G217" s="1"/>
  <c r="G216" s="1"/>
  <c r="G214"/>
  <c r="G213" s="1"/>
  <c r="G212" s="1"/>
  <c r="G211" s="1"/>
  <c r="G210"/>
  <c r="G209" s="1"/>
  <c r="G208" s="1"/>
  <c r="G207" s="1"/>
  <c r="G206" s="1"/>
  <c r="G205"/>
  <c r="G204" s="1"/>
  <c r="G203" s="1"/>
  <c r="G202" s="1"/>
  <c r="D45" i="367" s="1"/>
  <c r="G150" i="361"/>
  <c r="G148"/>
  <c r="G147" s="1"/>
  <c r="G141"/>
  <c r="G139"/>
  <c r="G138"/>
  <c r="G136" s="1"/>
  <c r="G135" s="1"/>
  <c r="G132"/>
  <c r="G131" s="1"/>
  <c r="G129"/>
  <c r="G128" s="1"/>
  <c r="G126"/>
  <c r="G122"/>
  <c r="G114"/>
  <c r="G113" s="1"/>
  <c r="G105"/>
  <c r="G104" s="1"/>
  <c r="G100"/>
  <c r="G97" s="1"/>
  <c r="G96" s="1"/>
  <c r="G98"/>
  <c r="G93"/>
  <c r="G92" s="1"/>
  <c r="G91" s="1"/>
  <c r="G89"/>
  <c r="G88" s="1"/>
  <c r="G87" s="1"/>
  <c r="G83"/>
  <c r="G72"/>
  <c r="G66"/>
  <c r="G65" s="1"/>
  <c r="G64" s="1"/>
  <c r="G61"/>
  <c r="G60"/>
  <c r="G59" s="1"/>
  <c r="D24" i="367" s="1"/>
  <c r="G48" i="361"/>
  <c r="G47" s="1"/>
  <c r="G112" l="1"/>
  <c r="G111" s="1"/>
  <c r="D33" i="367" s="1"/>
  <c r="G71" i="361"/>
  <c r="G134"/>
  <c r="D36" i="367" s="1"/>
  <c r="G86" i="361"/>
  <c r="D29" i="367" s="1"/>
  <c r="G201" i="361"/>
  <c r="D44" i="367" s="1"/>
  <c r="C45" i="345"/>
  <c r="C15" i="348" s="1"/>
  <c r="G79" i="361"/>
  <c r="G78" s="1"/>
  <c r="G103"/>
  <c r="G226"/>
  <c r="G222" s="1"/>
  <c r="G95"/>
  <c r="D30" i="367" s="1"/>
  <c r="G125" i="361"/>
  <c r="G124" s="1"/>
  <c r="G121" s="1"/>
  <c r="G120" s="1"/>
  <c r="D35" i="367" s="1"/>
  <c r="G63" i="361" l="1"/>
  <c r="D25" i="367" s="1"/>
  <c r="G102" i="361"/>
  <c r="D32" i="367"/>
  <c r="D37"/>
  <c r="D34" s="1"/>
  <c r="G85" i="361"/>
  <c r="D28" i="367"/>
  <c r="G77" i="361"/>
  <c r="G221"/>
  <c r="D50" i="367"/>
  <c r="D49" s="1"/>
  <c r="G76" i="361" l="1"/>
  <c r="D27" i="367"/>
  <c r="G119" i="361"/>
  <c r="D31" i="367"/>
  <c r="D26" l="1"/>
  <c r="C14" i="348" l="1"/>
  <c r="C13" s="1"/>
  <c r="C12" s="1"/>
  <c r="D41" i="367" l="1"/>
  <c r="D40" s="1"/>
  <c r="G41" i="361"/>
  <c r="G36" s="1"/>
  <c r="G35" l="1"/>
  <c r="G34" s="1"/>
  <c r="G19" l="1"/>
  <c r="G18" s="1"/>
  <c r="G17" s="1"/>
  <c r="G16" s="1"/>
  <c r="G33"/>
  <c r="D21" i="367" s="1"/>
  <c r="D19" l="1"/>
  <c r="D18" s="1"/>
  <c r="D52" s="1"/>
  <c r="G15" i="361"/>
  <c r="G242"/>
  <c r="C19" i="348" l="1"/>
  <c r="C18" s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H127" authorId="0">
      <text>
        <r>
          <rPr>
            <sz val="9"/>
            <color indexed="81"/>
            <rFont val="Tahoma"/>
            <family val="2"/>
            <charset val="204"/>
          </rPr>
          <t xml:space="preserve">
на софинансирование гор. Среды 
</t>
        </r>
      </text>
    </comment>
  </commentList>
</comments>
</file>

<file path=xl/sharedStrings.xml><?xml version="1.0" encoding="utf-8"?>
<sst xmlns="http://schemas.openxmlformats.org/spreadsheetml/2006/main" count="1413" uniqueCount="382">
  <si>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</si>
  <si>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</si>
  <si>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</si>
  <si>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</si>
  <si>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</si>
  <si>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</si>
  <si>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</si>
  <si>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</si>
  <si>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</si>
  <si>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</si>
  <si>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</si>
  <si>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</si>
  <si>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</si>
  <si>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</si>
  <si>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</si>
  <si>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</si>
  <si>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</si>
  <si>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</si>
  <si>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</si>
  <si>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</si>
  <si>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</si>
  <si>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</si>
  <si>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</si>
  <si>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</si>
  <si>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</si>
  <si>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</si>
  <si>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</si>
  <si>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</si>
  <si>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</si>
  <si>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</si>
  <si>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</si>
  <si>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</si>
  <si>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</si>
  <si>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</si>
  <si>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</si>
  <si>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</si>
  <si>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</si>
  <si>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</si>
  <si>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</si>
  <si>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</si>
  <si>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</si>
  <si>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</si>
  <si>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</si>
  <si>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</si>
  <si>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</si>
  <si>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</si>
  <si>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</si>
  <si>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</si>
  <si>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</si>
  <si>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</si>
  <si>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</si>
  <si>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</si>
  <si>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</si>
  <si>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</si>
  <si>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</si>
  <si>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</si>
  <si>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</si>
  <si>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</si>
  <si>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</si>
  <si>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</si>
  <si>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</si>
  <si>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</si>
  <si>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</si>
  <si>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</si>
  <si>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</si>
  <si>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</si>
  <si>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</si>
  <si>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</si>
  <si>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</si>
  <si>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</si>
  <si>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</si>
  <si>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</si>
  <si>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</si>
  <si>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</si>
  <si>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</si>
  <si>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</si>
  <si>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</si>
  <si>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</si>
  <si>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</si>
  <si>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</si>
  <si>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</si>
  <si>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</si>
  <si>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</si>
  <si>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</si>
  <si>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</si>
  <si>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</si>
  <si>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</si>
  <si>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</si>
  <si>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</si>
  <si>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</si>
  <si>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</si>
  <si>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</si>
  <si>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</si>
  <si>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</si>
  <si>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</si>
  <si>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</si>
  <si>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</si>
  <si>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</si>
  <si>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</si>
  <si>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</si>
  <si>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</si>
  <si>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</si>
  <si>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</si>
  <si>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</si>
  <si>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</si>
  <si>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</si>
  <si>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</si>
  <si>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</si>
  <si>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</si>
  <si>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</si>
  <si>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</si>
  <si>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</si>
  <si>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</si>
  <si>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</si>
  <si>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</si>
  <si>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</si>
  <si>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</si>
  <si>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</si>
  <si>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Бюджетные инвестиции в объекты капитального стороительства  собственности  муниципальных образований</t>
  </si>
  <si>
    <t>1020102</t>
  </si>
  <si>
    <t>Иные межбюджетные трансферты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</si>
  <si>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</si>
  <si>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</si>
  <si>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</si>
  <si>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</si>
  <si>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</si>
  <si>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</si>
  <si>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</si>
  <si>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</si>
  <si>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</si>
  <si>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</si>
  <si>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</si>
  <si>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</si>
  <si>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</si>
  <si>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</si>
  <si>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</si>
  <si>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</si>
  <si>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</si>
  <si>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</si>
  <si>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</si>
  <si>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</si>
  <si>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</si>
  <si>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</si>
  <si>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</si>
  <si>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</si>
  <si>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</si>
  <si>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</si>
  <si>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</si>
  <si>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</si>
  <si>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</si>
  <si>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</si>
  <si>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</si>
  <si>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</si>
  <si>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</si>
  <si>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</si>
  <si>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</si>
  <si>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</si>
  <si>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</si>
  <si>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</si>
  <si>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</si>
  <si>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</si>
  <si>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</si>
  <si>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</si>
  <si>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</si>
  <si>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</si>
  <si>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</si>
  <si>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</si>
  <si>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</si>
  <si>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</si>
  <si>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</si>
  <si>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</si>
  <si>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</si>
  <si>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</si>
  <si>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</si>
  <si>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</si>
  <si>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</si>
  <si>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</si>
  <si>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</si>
  <si>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</si>
  <si>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</si>
  <si>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</si>
  <si>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</si>
  <si>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</si>
  <si>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</si>
  <si>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</si>
  <si>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</si>
  <si>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</si>
  <si>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</si>
  <si>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</si>
  <si>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</si>
  <si>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</si>
  <si>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</si>
  <si>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</si>
  <si>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</si>
  <si>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Частичное возмешение расходов п опредоставлению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</si>
  <si>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</si>
  <si>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</si>
  <si>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</si>
  <si>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</si>
  <si>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</si>
  <si>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</si>
  <si>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</si>
  <si>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</si>
  <si>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</si>
  <si>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</si>
  <si>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</si>
  <si>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</si>
  <si>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</si>
  <si>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</si>
  <si>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</si>
  <si>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</si>
  <si>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</si>
  <si>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</si>
  <si>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</si>
  <si>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</si>
  <si>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</si>
  <si>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</si>
  <si>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</si>
  <si>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</si>
  <si>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</si>
  <si>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</si>
  <si>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</si>
  <si>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</si>
  <si>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</si>
  <si>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</si>
  <si>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</si>
  <si>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</si>
  <si>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</si>
  <si>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</si>
  <si>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</si>
  <si>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</si>
  <si>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</si>
  <si>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</si>
  <si>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</si>
  <si>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</si>
  <si>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</si>
  <si>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</si>
  <si>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</si>
  <si>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</si>
  <si>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</si>
  <si>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</si>
  <si>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</si>
  <si>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</si>
  <si>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</si>
  <si>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</si>
  <si>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</si>
  <si>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</si>
  <si>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</si>
  <si>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</si>
  <si>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</si>
  <si>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</si>
  <si>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</si>
  <si>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</si>
  <si>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</si>
  <si>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</si>
  <si>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</si>
  <si>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</si>
  <si>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</si>
  <si>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</si>
  <si>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</si>
  <si>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</si>
  <si>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</si>
  <si>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</si>
  <si>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</si>
  <si>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</si>
  <si>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</si>
  <si>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</si>
  <si>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</si>
  <si>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</si>
  <si>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</si>
  <si>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</si>
  <si>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</si>
  <si>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</si>
  <si>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</si>
  <si>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</si>
  <si>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</si>
  <si>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</si>
  <si>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</si>
  <si>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</si>
  <si>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</si>
  <si>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</si>
  <si>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</si>
  <si>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</si>
  <si>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</si>
  <si>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</si>
  <si>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</si>
  <si>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</si>
  <si>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</si>
  <si>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</si>
  <si>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</si>
  <si>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</si>
  <si>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</si>
  <si>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</si>
  <si>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</si>
  <si>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</si>
  <si>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</si>
  <si>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</si>
  <si>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</si>
  <si>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</si>
  <si>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</si>
  <si>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</si>
  <si>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</si>
  <si>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</si>
  <si>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</si>
  <si>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</si>
  <si>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</si>
  <si>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</si>
  <si>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</si>
  <si>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</si>
  <si>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</si>
  <si>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</si>
  <si>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</si>
  <si>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</si>
  <si>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</si>
  <si>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</si>
  <si>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</si>
  <si>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</si>
  <si>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</si>
  <si>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</si>
  <si>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</si>
  <si>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</si>
  <si>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</si>
  <si>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</si>
  <si>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</si>
  <si>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</si>
  <si>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</si>
  <si>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</si>
  <si>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</si>
  <si>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</si>
  <si>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</si>
  <si>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</si>
  <si>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</si>
  <si>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</si>
  <si>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</si>
  <si>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</si>
  <si>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</si>
  <si>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</si>
  <si>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</si>
  <si>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</si>
  <si>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</si>
  <si>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</si>
  <si>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</si>
  <si>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</si>
  <si>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</si>
  <si>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</si>
  <si>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</si>
  <si>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</si>
  <si>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113</t>
  </si>
  <si>
    <t>271 00 78680</t>
  </si>
  <si>
    <t>Частичное возмешение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</si>
  <si>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</si>
  <si>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</si>
  <si>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</si>
  <si>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</si>
  <si>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</si>
  <si>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</si>
  <si>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</si>
  <si>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</si>
  <si>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</si>
  <si>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</si>
  <si>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</si>
  <si>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</si>
  <si>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</si>
  <si>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 xml:space="preserve">Глава </t>
  </si>
  <si>
    <t>Ю.А. Старицын</t>
  </si>
  <si>
    <t xml:space="preserve">от "20" марта  2019 года  №155  </t>
  </si>
  <si>
    <t xml:space="preserve">к Решению муниципального Совета                                                                 МО "Североонежское" </t>
  </si>
  <si>
    <t xml:space="preserve">к   Решению муниципального Совета  </t>
  </si>
  <si>
    <t xml:space="preserve">к    Решению  муниципального Совета </t>
  </si>
  <si>
    <t xml:space="preserve"> к   Решению  муниципального Совета</t>
  </si>
  <si>
    <t xml:space="preserve">от "20" марта   2019 года №155   </t>
  </si>
  <si>
    <t>к    Решению муниципального Совета</t>
  </si>
  <si>
    <t xml:space="preserve">от "20 "  марта  2019 года № 155 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</si>
  <si>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</si>
  <si>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</si>
  <si>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 xml:space="preserve">  </t>
  </si>
  <si>
    <t>000 2 02 01000 00 0000 150</t>
  </si>
  <si>
    <t>000 2 02 020000 00 000 150</t>
  </si>
  <si>
    <t>000 2 02 03000 00 0000 150</t>
  </si>
  <si>
    <t>000 2 07 05000 00 0000 150</t>
  </si>
  <si>
    <t>от "29" марта  2019 года № 159</t>
  </si>
  <si>
    <t>от  "29"  марта   2019 года № 159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</si>
</sst>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0_ ;\-#,##0.00\ "/>
    <numFmt numFmtId="170" formatCode="#,##0.0"/>
    <numFmt numFmtId="171" formatCode="_-* #,##0.0\ _₽_-;\-* #,##0.0\ _₽_-;_-* &quot;-&quot;?\ _₽_-;_-@_-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5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167" fontId="6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vertical="top" wrapText="1"/>
    </xf>
    <xf numFmtId="49" fontId="6" fillId="0" borderId="7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7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2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7" fillId="0" borderId="7" xfId="1" applyNumberFormat="1" applyFont="1" applyFill="1" applyBorder="1" applyAlignment="1">
      <alignment vertical="center"/>
    </xf>
    <xf numFmtId="167" fontId="6" fillId="0" borderId="7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71" fontId="6" fillId="0" borderId="7" xfId="1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171" fontId="6" fillId="0" borderId="8" xfId="1" applyNumberFormat="1" applyFont="1" applyBorder="1" applyAlignment="1">
      <alignment horizontal="center"/>
    </xf>
    <xf numFmtId="171" fontId="6" fillId="0" borderId="8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/>
    </xf>
    <xf numFmtId="170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170" fontId="11" fillId="0" borderId="2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49" fontId="9" fillId="0" borderId="21" xfId="0" applyNumberFormat="1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left"/>
    </xf>
    <xf numFmtId="170" fontId="9" fillId="0" borderId="21" xfId="0" applyNumberFormat="1" applyFont="1" applyFill="1" applyBorder="1"/>
    <xf numFmtId="170" fontId="11" fillId="0" borderId="21" xfId="0" applyNumberFormat="1" applyFont="1" applyFill="1" applyBorder="1" applyAlignment="1">
      <alignment horizontal="center"/>
    </xf>
    <xf numFmtId="170" fontId="11" fillId="0" borderId="21" xfId="0" applyNumberFormat="1" applyFont="1" applyFill="1" applyBorder="1"/>
    <xf numFmtId="170" fontId="9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vertical="top" wrapText="1"/>
    </xf>
    <xf numFmtId="170" fontId="11" fillId="0" borderId="21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170" fontId="9" fillId="0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164" fontId="0" fillId="0" borderId="0" xfId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topLeftCell="A19" zoomScale="90" zoomScaleSheetLayoutView="90" workbookViewId="0">
      <selection activeCell="B51" sqref="B51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21.140625" customWidth="1"/>
    <col min="5" max="5" width="15.28515625" customWidth="1"/>
    <col min="9" max="9" width="10.85546875" bestFit="1" customWidth="1"/>
  </cols>
  <sheetData>
    <row r="1" spans="1:4">
      <c r="A1" s="266"/>
      <c r="B1" s="266"/>
      <c r="C1" s="266"/>
    </row>
    <row r="2" spans="1:4" ht="14.25" customHeight="1">
      <c r="A2" s="267" t="s">
        <v>324</v>
      </c>
      <c r="B2" s="267"/>
      <c r="C2" s="267"/>
    </row>
    <row r="3" spans="1:4">
      <c r="A3" s="267" t="s">
        <v>371</v>
      </c>
      <c r="B3" s="267"/>
      <c r="C3" s="267"/>
    </row>
    <row r="4" spans="1:4">
      <c r="A4" s="267" t="s">
        <v>45</v>
      </c>
      <c r="B4" s="267"/>
      <c r="C4" s="267"/>
    </row>
    <row r="5" spans="1:4">
      <c r="A5" s="267" t="s">
        <v>372</v>
      </c>
      <c r="B5" s="267"/>
      <c r="C5" s="267"/>
    </row>
    <row r="6" spans="1:4">
      <c r="A6" s="18"/>
      <c r="B6" s="5"/>
      <c r="C6" s="6"/>
    </row>
    <row r="7" spans="1:4">
      <c r="A7" s="18"/>
      <c r="B7" s="5"/>
      <c r="C7" s="6"/>
    </row>
    <row r="8" spans="1:4">
      <c r="A8" s="18"/>
      <c r="B8" s="5"/>
      <c r="C8" s="6"/>
    </row>
    <row r="9" spans="1:4" ht="15.75">
      <c r="A9" s="5"/>
      <c r="B9" s="46" t="s">
        <v>13</v>
      </c>
      <c r="C9" s="120"/>
    </row>
    <row r="10" spans="1:4" ht="15.75">
      <c r="A10" s="5"/>
      <c r="B10" s="46" t="s">
        <v>323</v>
      </c>
      <c r="C10" s="43"/>
    </row>
    <row r="11" spans="1:4" ht="13.5" thickBot="1">
      <c r="A11" s="18"/>
      <c r="B11" s="5"/>
      <c r="C11" s="6"/>
    </row>
    <row r="12" spans="1:4" ht="26.25" thickBot="1">
      <c r="A12" s="103" t="s">
        <v>114</v>
      </c>
      <c r="B12" s="121" t="s">
        <v>76</v>
      </c>
      <c r="C12" s="104" t="s">
        <v>130</v>
      </c>
    </row>
    <row r="13" spans="1:4">
      <c r="A13" s="105" t="s">
        <v>313</v>
      </c>
      <c r="B13" s="122" t="s">
        <v>53</v>
      </c>
      <c r="C13" s="123">
        <f>SUM(C14+C18+C21+C23+C25+C32+C35+C16)</f>
        <v>25444.400000000001</v>
      </c>
      <c r="D13">
        <v>2484.4</v>
      </c>
    </row>
    <row r="14" spans="1:4">
      <c r="A14" s="106" t="s">
        <v>314</v>
      </c>
      <c r="B14" s="124" t="s">
        <v>67</v>
      </c>
      <c r="C14" s="125">
        <f>SUM(C15)</f>
        <v>11170</v>
      </c>
    </row>
    <row r="15" spans="1:4">
      <c r="A15" s="107" t="s">
        <v>315</v>
      </c>
      <c r="B15" s="126" t="s">
        <v>68</v>
      </c>
      <c r="C15" s="127">
        <v>11170</v>
      </c>
    </row>
    <row r="16" spans="1:4" ht="25.5">
      <c r="A16" s="106" t="s">
        <v>316</v>
      </c>
      <c r="B16" s="128" t="s">
        <v>152</v>
      </c>
      <c r="C16" s="125">
        <f>C17</f>
        <v>784.5</v>
      </c>
    </row>
    <row r="17" spans="1:9" ht="25.5">
      <c r="A17" s="107" t="s">
        <v>317</v>
      </c>
      <c r="B17" s="129" t="s">
        <v>153</v>
      </c>
      <c r="C17" s="127">
        <v>784.5</v>
      </c>
    </row>
    <row r="18" spans="1:9">
      <c r="A18" s="106" t="s">
        <v>318</v>
      </c>
      <c r="B18" s="124" t="s">
        <v>8</v>
      </c>
      <c r="C18" s="125">
        <f>SUM(C19:C20)</f>
        <v>6319.9999999999991</v>
      </c>
    </row>
    <row r="19" spans="1:9">
      <c r="A19" s="107" t="s">
        <v>303</v>
      </c>
      <c r="B19" s="126" t="s">
        <v>79</v>
      </c>
      <c r="C19" s="127">
        <v>704.9</v>
      </c>
      <c r="D19" t="s">
        <v>142</v>
      </c>
    </row>
    <row r="20" spans="1:9">
      <c r="A20" s="108" t="s">
        <v>304</v>
      </c>
      <c r="B20" s="130" t="s">
        <v>80</v>
      </c>
      <c r="C20" s="131">
        <f>9497.8-3882.7</f>
        <v>5615.0999999999995</v>
      </c>
      <c r="D20" t="s">
        <v>142</v>
      </c>
    </row>
    <row r="21" spans="1:9">
      <c r="A21" s="109" t="s">
        <v>312</v>
      </c>
      <c r="B21" s="132" t="s">
        <v>43</v>
      </c>
      <c r="C21" s="133">
        <f>C22</f>
        <v>44.9</v>
      </c>
    </row>
    <row r="22" spans="1:9" ht="38.25">
      <c r="A22" s="107" t="s">
        <v>305</v>
      </c>
      <c r="B22" s="129" t="s">
        <v>132</v>
      </c>
      <c r="C22" s="127">
        <v>44.9</v>
      </c>
    </row>
    <row r="23" spans="1:9" ht="25.5" hidden="1">
      <c r="A23" s="110" t="s">
        <v>30</v>
      </c>
      <c r="B23" s="134" t="s">
        <v>133</v>
      </c>
      <c r="C23" s="135">
        <v>0</v>
      </c>
    </row>
    <row r="24" spans="1:9" hidden="1">
      <c r="A24" s="107" t="s">
        <v>31</v>
      </c>
      <c r="B24" s="126" t="s">
        <v>8</v>
      </c>
      <c r="C24" s="127">
        <v>0</v>
      </c>
    </row>
    <row r="25" spans="1:9" ht="25.5">
      <c r="A25" s="110" t="s">
        <v>311</v>
      </c>
      <c r="B25" s="134" t="s">
        <v>134</v>
      </c>
      <c r="C25" s="125">
        <f>C26+C31</f>
        <v>5040</v>
      </c>
    </row>
    <row r="26" spans="1:9" ht="63.75">
      <c r="A26" s="108" t="s">
        <v>306</v>
      </c>
      <c r="B26" s="136" t="s">
        <v>135</v>
      </c>
      <c r="C26" s="137">
        <f>C27+C28+C29+C30</f>
        <v>4140</v>
      </c>
    </row>
    <row r="27" spans="1:9" ht="51">
      <c r="A27" s="27" t="s">
        <v>227</v>
      </c>
      <c r="B27" s="138" t="s">
        <v>228</v>
      </c>
      <c r="C27" s="137">
        <v>440</v>
      </c>
    </row>
    <row r="28" spans="1:9" ht="51.75" thickBot="1">
      <c r="A28" s="28" t="s">
        <v>229</v>
      </c>
      <c r="B28" s="138" t="s">
        <v>230</v>
      </c>
      <c r="C28" s="137">
        <v>200</v>
      </c>
    </row>
    <row r="29" spans="1:9" ht="39" hidden="1" thickBot="1">
      <c r="A29" s="27" t="s">
        <v>231</v>
      </c>
      <c r="B29" s="138" t="s">
        <v>232</v>
      </c>
      <c r="C29" s="139">
        <v>0</v>
      </c>
    </row>
    <row r="30" spans="1:9" ht="26.25" thickBot="1">
      <c r="A30" s="140" t="s">
        <v>234</v>
      </c>
      <c r="B30" s="141" t="s">
        <v>235</v>
      </c>
      <c r="C30" s="42">
        <v>3500</v>
      </c>
      <c r="D30" t="s">
        <v>142</v>
      </c>
    </row>
    <row r="31" spans="1:9" ht="51">
      <c r="A31" s="111" t="s">
        <v>144</v>
      </c>
      <c r="B31" s="142" t="s">
        <v>143</v>
      </c>
      <c r="C31" s="143">
        <v>900</v>
      </c>
    </row>
    <row r="32" spans="1:9">
      <c r="A32" s="112" t="s">
        <v>98</v>
      </c>
      <c r="B32" s="128" t="s">
        <v>99</v>
      </c>
      <c r="C32" s="125">
        <f>C33+C34</f>
        <v>1700</v>
      </c>
      <c r="I32" s="1"/>
    </row>
    <row r="33" spans="1:9">
      <c r="A33" s="107" t="s">
        <v>138</v>
      </c>
      <c r="B33" s="129" t="s">
        <v>154</v>
      </c>
      <c r="C33" s="137">
        <f>530+600</f>
        <v>1130</v>
      </c>
      <c r="I33" s="1"/>
    </row>
    <row r="34" spans="1:9">
      <c r="A34" s="107" t="s">
        <v>139</v>
      </c>
      <c r="B34" s="144" t="s">
        <v>155</v>
      </c>
      <c r="C34" s="137">
        <f>300+270</f>
        <v>570</v>
      </c>
      <c r="I34" s="35"/>
    </row>
    <row r="35" spans="1:9">
      <c r="A35" s="112" t="s">
        <v>310</v>
      </c>
      <c r="B35" s="128" t="s">
        <v>88</v>
      </c>
      <c r="C35" s="125">
        <f>C36+C37</f>
        <v>385</v>
      </c>
      <c r="I35" s="35"/>
    </row>
    <row r="36" spans="1:9" ht="51">
      <c r="A36" s="113" t="s">
        <v>101</v>
      </c>
      <c r="B36" s="144" t="s">
        <v>102</v>
      </c>
      <c r="C36" s="145">
        <v>350</v>
      </c>
      <c r="D36" s="41"/>
      <c r="E36" s="40"/>
    </row>
    <row r="37" spans="1:9" ht="38.25">
      <c r="A37" s="114" t="s">
        <v>307</v>
      </c>
      <c r="B37" s="129" t="s">
        <v>89</v>
      </c>
      <c r="C37" s="127">
        <v>35</v>
      </c>
      <c r="D37" s="1"/>
      <c r="E37" s="1"/>
    </row>
    <row r="38" spans="1:9">
      <c r="A38" s="115" t="s">
        <v>308</v>
      </c>
      <c r="B38" s="146" t="s">
        <v>70</v>
      </c>
      <c r="C38" s="133">
        <f>C39</f>
        <v>4769.2000000000007</v>
      </c>
    </row>
    <row r="39" spans="1:9">
      <c r="A39" s="116" t="s">
        <v>309</v>
      </c>
      <c r="B39" s="146" t="s">
        <v>71</v>
      </c>
      <c r="C39" s="133">
        <f>C40+C41+C42+C44+C43</f>
        <v>4769.2000000000007</v>
      </c>
      <c r="D39" s="39"/>
      <c r="E39" s="38"/>
    </row>
    <row r="40" spans="1:9" ht="25.5">
      <c r="A40" s="117" t="s">
        <v>376</v>
      </c>
      <c r="B40" s="136" t="s">
        <v>40</v>
      </c>
      <c r="C40" s="131">
        <v>1672.7</v>
      </c>
      <c r="D40" s="1"/>
      <c r="E40" s="1"/>
    </row>
    <row r="41" spans="1:9" ht="25.5">
      <c r="A41" s="118" t="s">
        <v>377</v>
      </c>
      <c r="B41" s="136" t="s">
        <v>41</v>
      </c>
      <c r="C41" s="131">
        <f>8.8+1541.8</f>
        <v>1550.6</v>
      </c>
    </row>
    <row r="42" spans="1:9" ht="25.5">
      <c r="A42" s="117" t="s">
        <v>378</v>
      </c>
      <c r="B42" s="136" t="s">
        <v>42</v>
      </c>
      <c r="C42" s="131">
        <f>370.9+75</f>
        <v>445.9</v>
      </c>
      <c r="E42" s="34"/>
    </row>
    <row r="43" spans="1:9" ht="13.5" thickBot="1">
      <c r="A43" s="119" t="s">
        <v>379</v>
      </c>
      <c r="B43" s="147" t="s">
        <v>28</v>
      </c>
      <c r="C43" s="131">
        <v>1100</v>
      </c>
    </row>
    <row r="44" spans="1:9" ht="13.5" hidden="1" thickBot="1">
      <c r="A44" s="117" t="s">
        <v>121</v>
      </c>
      <c r="B44" s="136" t="s">
        <v>120</v>
      </c>
      <c r="C44" s="131"/>
    </row>
    <row r="45" spans="1:9" ht="13.5" thickBot="1">
      <c r="A45" s="148" t="s">
        <v>12</v>
      </c>
      <c r="B45" s="149"/>
      <c r="C45" s="150">
        <f>SUM(C13+C38)</f>
        <v>30213.600000000002</v>
      </c>
    </row>
    <row r="46" spans="1:9">
      <c r="A46" s="4"/>
    </row>
    <row r="47" spans="1:9">
      <c r="B47" s="33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B10" sqref="B10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67" t="s">
        <v>332</v>
      </c>
      <c r="B1" s="267"/>
      <c r="C1" s="267"/>
      <c r="D1" s="5"/>
      <c r="E1" s="5"/>
      <c r="F1" s="5"/>
    </row>
    <row r="2" spans="1:6">
      <c r="A2" s="267" t="s">
        <v>369</v>
      </c>
      <c r="B2" s="267"/>
      <c r="C2" s="267"/>
      <c r="D2" s="5"/>
      <c r="E2" s="5"/>
      <c r="F2" s="5"/>
    </row>
    <row r="3" spans="1:6">
      <c r="A3" s="267" t="s">
        <v>45</v>
      </c>
      <c r="B3" s="267"/>
      <c r="C3" s="267"/>
      <c r="D3" s="5"/>
      <c r="E3" s="5"/>
      <c r="F3" s="5"/>
    </row>
    <row r="4" spans="1:6">
      <c r="A4" s="267" t="s">
        <v>370</v>
      </c>
      <c r="B4" s="267"/>
      <c r="C4" s="267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68" t="s">
        <v>131</v>
      </c>
      <c r="B6" s="268"/>
      <c r="C6" s="268"/>
      <c r="D6" s="5"/>
      <c r="E6" s="5"/>
      <c r="F6" s="5"/>
    </row>
    <row r="7" spans="1:6" ht="15.75">
      <c r="A7" s="269" t="s">
        <v>330</v>
      </c>
      <c r="B7" s="269"/>
      <c r="C7" s="269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62</v>
      </c>
      <c r="B10" s="20" t="s">
        <v>126</v>
      </c>
      <c r="C10" s="20" t="s">
        <v>127</v>
      </c>
      <c r="D10" s="5"/>
      <c r="E10" s="5"/>
      <c r="F10" s="5"/>
    </row>
    <row r="11" spans="1:6" ht="25.5">
      <c r="A11" s="167" t="s">
        <v>125</v>
      </c>
      <c r="B11" s="76" t="s">
        <v>217</v>
      </c>
      <c r="C11" s="168">
        <f>C12+C16</f>
        <v>2764.4769999999953</v>
      </c>
      <c r="D11" s="5"/>
      <c r="E11" s="5" t="s">
        <v>142</v>
      </c>
      <c r="F11" s="5"/>
    </row>
    <row r="12" spans="1:6">
      <c r="A12" s="25" t="s">
        <v>63</v>
      </c>
      <c r="B12" s="13" t="s">
        <v>218</v>
      </c>
      <c r="C12" s="32">
        <f>C13</f>
        <v>-30213.600000000002</v>
      </c>
      <c r="D12" s="5"/>
      <c r="E12" s="5"/>
      <c r="F12" s="5"/>
    </row>
    <row r="13" spans="1:6">
      <c r="A13" s="24" t="s">
        <v>64</v>
      </c>
      <c r="B13" s="12" t="s">
        <v>219</v>
      </c>
      <c r="C13" s="17">
        <f>C14</f>
        <v>-30213.600000000002</v>
      </c>
      <c r="D13" s="5"/>
      <c r="E13" s="5"/>
      <c r="F13" s="5"/>
    </row>
    <row r="14" spans="1:6">
      <c r="A14" s="26" t="s">
        <v>65</v>
      </c>
      <c r="B14" s="12" t="s">
        <v>220</v>
      </c>
      <c r="C14" s="17">
        <f>C15</f>
        <v>-30213.600000000002</v>
      </c>
      <c r="D14" s="5"/>
      <c r="E14" s="5"/>
      <c r="F14" s="5"/>
    </row>
    <row r="15" spans="1:6" ht="25.5">
      <c r="A15" s="169" t="s">
        <v>128</v>
      </c>
      <c r="B15" s="19" t="s">
        <v>221</v>
      </c>
      <c r="C15" s="168">
        <f>-'№ 5 '!C45</f>
        <v>-30213.600000000002</v>
      </c>
      <c r="D15" s="5"/>
      <c r="E15" s="5"/>
      <c r="F15" s="5"/>
    </row>
    <row r="16" spans="1:6">
      <c r="A16" s="24" t="s">
        <v>46</v>
      </c>
      <c r="B16" s="13" t="s">
        <v>222</v>
      </c>
      <c r="C16" s="17">
        <f>C17</f>
        <v>32978.076999999997</v>
      </c>
      <c r="D16" s="5"/>
      <c r="E16" s="5"/>
      <c r="F16" s="5"/>
    </row>
    <row r="17" spans="1:6">
      <c r="A17" s="24" t="s">
        <v>47</v>
      </c>
      <c r="B17" s="12" t="s">
        <v>223</v>
      </c>
      <c r="C17" s="17">
        <f>C18</f>
        <v>32978.076999999997</v>
      </c>
      <c r="D17" s="5"/>
      <c r="E17" s="5"/>
      <c r="F17" s="5"/>
    </row>
    <row r="18" spans="1:6">
      <c r="A18" s="24" t="s">
        <v>48</v>
      </c>
      <c r="B18" s="12" t="s">
        <v>224</v>
      </c>
      <c r="C18" s="17">
        <f>C19</f>
        <v>32978.076999999997</v>
      </c>
      <c r="D18" s="5"/>
      <c r="E18" s="5"/>
      <c r="F18" s="5"/>
    </row>
    <row r="19" spans="1:6" ht="25.5">
      <c r="A19" s="170" t="s">
        <v>129</v>
      </c>
      <c r="B19" s="19" t="s">
        <v>225</v>
      </c>
      <c r="C19" s="168">
        <f>' №8'!G242</f>
        <v>32978.076999999997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22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67" t="s">
        <v>333</v>
      </c>
      <c r="B1" s="267"/>
      <c r="C1" s="267"/>
      <c r="D1" s="267"/>
      <c r="E1" s="29"/>
    </row>
    <row r="2" spans="1:5">
      <c r="A2" s="272" t="s">
        <v>368</v>
      </c>
      <c r="B2" s="272"/>
      <c r="C2" s="272"/>
      <c r="D2" s="272"/>
      <c r="E2" s="30"/>
    </row>
    <row r="3" spans="1:5">
      <c r="A3" s="272" t="s">
        <v>45</v>
      </c>
      <c r="B3" s="272"/>
      <c r="C3" s="272"/>
      <c r="D3" s="272"/>
      <c r="E3" s="30"/>
    </row>
    <row r="4" spans="1:5">
      <c r="A4" s="267" t="s">
        <v>380</v>
      </c>
      <c r="B4" s="267"/>
      <c r="C4" s="267"/>
      <c r="D4" s="267"/>
      <c r="E4" s="31"/>
    </row>
    <row r="5" spans="1:5" ht="6" customHeight="1">
      <c r="A5" s="45"/>
      <c r="B5" s="45"/>
      <c r="C5" s="45"/>
      <c r="D5" s="45"/>
      <c r="E5" s="31"/>
    </row>
    <row r="6" spans="1:5" hidden="1">
      <c r="A6" s="45"/>
      <c r="B6" s="45"/>
      <c r="C6" s="45"/>
      <c r="D6" s="45"/>
      <c r="E6" s="31"/>
    </row>
    <row r="7" spans="1:5" hidden="1">
      <c r="A7" s="61"/>
      <c r="B7" s="36"/>
      <c r="C7" s="36"/>
      <c r="D7" s="151"/>
    </row>
    <row r="8" spans="1:5" ht="15.75">
      <c r="A8" s="271" t="s">
        <v>334</v>
      </c>
      <c r="B8" s="271"/>
      <c r="C8" s="271"/>
      <c r="D8" s="271"/>
    </row>
    <row r="9" spans="1:5" ht="15.75">
      <c r="A9" s="271" t="s">
        <v>14</v>
      </c>
      <c r="B9" s="271"/>
      <c r="C9" s="271"/>
      <c r="D9" s="271"/>
    </row>
    <row r="10" spans="1:5" ht="15.75">
      <c r="A10" s="270" t="s">
        <v>156</v>
      </c>
      <c r="B10" s="270"/>
      <c r="C10" s="270"/>
      <c r="D10" s="270"/>
    </row>
    <row r="11" spans="1:5" ht="6" customHeight="1">
      <c r="A11" s="64"/>
      <c r="B11" s="64"/>
      <c r="C11" s="64"/>
      <c r="D11" s="64"/>
    </row>
    <row r="12" spans="1:5" hidden="1">
      <c r="A12" s="64"/>
      <c r="B12" s="64"/>
      <c r="C12" s="64"/>
      <c r="D12" s="64"/>
    </row>
    <row r="13" spans="1:5" hidden="1">
      <c r="A13" s="64"/>
      <c r="B13" s="64"/>
      <c r="C13" s="64"/>
      <c r="D13" s="64"/>
    </row>
    <row r="14" spans="1:5" hidden="1">
      <c r="A14" s="64"/>
      <c r="B14" s="64"/>
      <c r="C14" s="64"/>
      <c r="D14" s="64"/>
    </row>
    <row r="15" spans="1:5">
      <c r="A15" s="67"/>
      <c r="B15" s="37"/>
      <c r="C15" s="37"/>
      <c r="D15" s="152" t="s">
        <v>233</v>
      </c>
    </row>
    <row r="16" spans="1:5">
      <c r="A16" s="72" t="s">
        <v>15</v>
      </c>
      <c r="B16" s="153" t="s">
        <v>16</v>
      </c>
      <c r="C16" s="153" t="s">
        <v>136</v>
      </c>
      <c r="D16" s="154" t="s">
        <v>36</v>
      </c>
    </row>
    <row r="17" spans="1:4">
      <c r="A17" s="73">
        <v>1</v>
      </c>
      <c r="B17" s="51">
        <v>2</v>
      </c>
      <c r="C17" s="51">
        <v>3</v>
      </c>
      <c r="D17" s="51">
        <v>6</v>
      </c>
    </row>
    <row r="18" spans="1:4">
      <c r="A18" s="95" t="s">
        <v>17</v>
      </c>
      <c r="B18" s="155" t="s">
        <v>9</v>
      </c>
      <c r="C18" s="156"/>
      <c r="D18" s="171">
        <f>D19+D21+D22+D24+D25</f>
        <v>12541.8</v>
      </c>
    </row>
    <row r="19" spans="1:4" ht="25.5">
      <c r="A19" s="82" t="s">
        <v>34</v>
      </c>
      <c r="B19" s="155" t="s">
        <v>9</v>
      </c>
      <c r="C19" s="155" t="s">
        <v>18</v>
      </c>
      <c r="D19" s="171">
        <f>' №8'!G16</f>
        <v>1058.8</v>
      </c>
    </row>
    <row r="20" spans="1:4" ht="33" hidden="1" customHeight="1">
      <c r="A20" s="86" t="s">
        <v>249</v>
      </c>
      <c r="B20" s="12" t="s">
        <v>9</v>
      </c>
      <c r="C20" s="11" t="s">
        <v>56</v>
      </c>
      <c r="D20" s="172">
        <f>' №8'!G23</f>
        <v>0</v>
      </c>
    </row>
    <row r="21" spans="1:4" ht="38.25">
      <c r="A21" s="82" t="s">
        <v>1</v>
      </c>
      <c r="B21" s="157" t="s">
        <v>9</v>
      </c>
      <c r="C21" s="158" t="s">
        <v>19</v>
      </c>
      <c r="D21" s="171">
        <f>' №8'!G33</f>
        <v>9848.5</v>
      </c>
    </row>
    <row r="22" spans="1:4" ht="38.25">
      <c r="A22" s="88" t="s">
        <v>240</v>
      </c>
      <c r="B22" s="84" t="s">
        <v>9</v>
      </c>
      <c r="C22" s="11" t="s">
        <v>10</v>
      </c>
      <c r="D22" s="172">
        <f>' №8'!G50</f>
        <v>15.3</v>
      </c>
    </row>
    <row r="23" spans="1:4" hidden="1">
      <c r="A23" s="81" t="s">
        <v>104</v>
      </c>
      <c r="B23" s="157" t="s">
        <v>9</v>
      </c>
      <c r="C23" s="158" t="s">
        <v>22</v>
      </c>
      <c r="D23" s="171">
        <v>0</v>
      </c>
    </row>
    <row r="24" spans="1:4">
      <c r="A24" s="81" t="s">
        <v>78</v>
      </c>
      <c r="B24" s="155" t="s">
        <v>9</v>
      </c>
      <c r="C24" s="155" t="s">
        <v>105</v>
      </c>
      <c r="D24" s="52">
        <f>' №8'!G59</f>
        <v>50</v>
      </c>
    </row>
    <row r="25" spans="1:4">
      <c r="A25" s="82" t="s">
        <v>106</v>
      </c>
      <c r="B25" s="155" t="s">
        <v>9</v>
      </c>
      <c r="C25" s="155" t="s">
        <v>107</v>
      </c>
      <c r="D25" s="52">
        <f>' №8'!G63</f>
        <v>1569.1999999999998</v>
      </c>
    </row>
    <row r="26" spans="1:4">
      <c r="A26" s="82" t="s">
        <v>81</v>
      </c>
      <c r="B26" s="155" t="s">
        <v>18</v>
      </c>
      <c r="C26" s="155"/>
      <c r="D26" s="52">
        <f>D27</f>
        <v>370.9</v>
      </c>
    </row>
    <row r="27" spans="1:4">
      <c r="A27" s="82" t="s">
        <v>29</v>
      </c>
      <c r="B27" s="155" t="s">
        <v>18</v>
      </c>
      <c r="C27" s="155" t="s">
        <v>56</v>
      </c>
      <c r="D27" s="52">
        <f>' №8'!G77</f>
        <v>370.9</v>
      </c>
    </row>
    <row r="28" spans="1:4" ht="25.5">
      <c r="A28" s="82" t="s">
        <v>73</v>
      </c>
      <c r="B28" s="155" t="s">
        <v>56</v>
      </c>
      <c r="C28" s="155"/>
      <c r="D28" s="52">
        <f>D30+D29</f>
        <v>200</v>
      </c>
    </row>
    <row r="29" spans="1:4" ht="38.25">
      <c r="A29" s="82" t="s">
        <v>84</v>
      </c>
      <c r="B29" s="155" t="s">
        <v>56</v>
      </c>
      <c r="C29" s="155" t="s">
        <v>24</v>
      </c>
      <c r="D29" s="52">
        <f>' №8'!G86</f>
        <v>50</v>
      </c>
    </row>
    <row r="30" spans="1:4">
      <c r="A30" s="82" t="s">
        <v>74</v>
      </c>
      <c r="B30" s="155" t="s">
        <v>56</v>
      </c>
      <c r="C30" s="155" t="s">
        <v>66</v>
      </c>
      <c r="D30" s="52">
        <f>' №8'!G95</f>
        <v>150</v>
      </c>
    </row>
    <row r="31" spans="1:4">
      <c r="A31" s="95" t="s">
        <v>60</v>
      </c>
      <c r="B31" s="155" t="s">
        <v>19</v>
      </c>
      <c r="C31" s="155"/>
      <c r="D31" s="52">
        <f>D32+D33</f>
        <v>2546.4580000000001</v>
      </c>
    </row>
    <row r="32" spans="1:4">
      <c r="A32" s="95" t="s">
        <v>123</v>
      </c>
      <c r="B32" s="155" t="s">
        <v>19</v>
      </c>
      <c r="C32" s="155" t="s">
        <v>24</v>
      </c>
      <c r="D32" s="52">
        <f>' №8'!G103</f>
        <v>2546.4580000000001</v>
      </c>
    </row>
    <row r="33" spans="1:4">
      <c r="A33" s="95" t="s">
        <v>91</v>
      </c>
      <c r="B33" s="155" t="s">
        <v>19</v>
      </c>
      <c r="C33" s="155" t="s">
        <v>72</v>
      </c>
      <c r="D33" s="52">
        <f>' №8'!G111</f>
        <v>0</v>
      </c>
    </row>
    <row r="34" spans="1:4">
      <c r="A34" s="82" t="s">
        <v>20</v>
      </c>
      <c r="B34" s="155" t="s">
        <v>21</v>
      </c>
      <c r="C34" s="23"/>
      <c r="D34" s="52">
        <f>SUM(D35+D36+D37)</f>
        <v>7339.2719999999999</v>
      </c>
    </row>
    <row r="35" spans="1:4">
      <c r="A35" s="82" t="s">
        <v>51</v>
      </c>
      <c r="B35" s="155" t="s">
        <v>21</v>
      </c>
      <c r="C35" s="155" t="s">
        <v>9</v>
      </c>
      <c r="D35" s="173">
        <f>' №8'!G120</f>
        <v>2124.5719999999997</v>
      </c>
    </row>
    <row r="36" spans="1:4">
      <c r="A36" s="81" t="s">
        <v>52</v>
      </c>
      <c r="B36" s="155" t="s">
        <v>21</v>
      </c>
      <c r="C36" s="155" t="s">
        <v>18</v>
      </c>
      <c r="D36" s="174">
        <f>' №8'!G134</f>
        <v>1728.9</v>
      </c>
    </row>
    <row r="37" spans="1:4">
      <c r="A37" s="81" t="s">
        <v>55</v>
      </c>
      <c r="B37" s="155" t="s">
        <v>21</v>
      </c>
      <c r="C37" s="155" t="s">
        <v>56</v>
      </c>
      <c r="D37" s="174">
        <f>' №8'!G145</f>
        <v>3485.8</v>
      </c>
    </row>
    <row r="38" spans="1:4" hidden="1">
      <c r="A38" s="95" t="s">
        <v>69</v>
      </c>
      <c r="B38" s="155" t="s">
        <v>22</v>
      </c>
      <c r="C38" s="159"/>
      <c r="D38" s="174">
        <f>D39</f>
        <v>0</v>
      </c>
    </row>
    <row r="39" spans="1:4" hidden="1">
      <c r="A39" s="95" t="s">
        <v>148</v>
      </c>
      <c r="B39" s="155" t="s">
        <v>22</v>
      </c>
      <c r="C39" s="159" t="s">
        <v>18</v>
      </c>
      <c r="D39" s="174"/>
    </row>
    <row r="40" spans="1:4">
      <c r="A40" s="81" t="s">
        <v>110</v>
      </c>
      <c r="B40" s="155" t="s">
        <v>23</v>
      </c>
      <c r="C40" s="159"/>
      <c r="D40" s="173">
        <f>SUM(D41)</f>
        <v>9579.5469999999987</v>
      </c>
    </row>
    <row r="41" spans="1:4">
      <c r="A41" s="96" t="s">
        <v>11</v>
      </c>
      <c r="B41" s="155" t="s">
        <v>23</v>
      </c>
      <c r="C41" s="155" t="s">
        <v>9</v>
      </c>
      <c r="D41" s="173">
        <f>' №8'!G162</f>
        <v>9579.5469999999987</v>
      </c>
    </row>
    <row r="42" spans="1:4" hidden="1">
      <c r="A42" s="97" t="s">
        <v>149</v>
      </c>
      <c r="B42" s="155" t="s">
        <v>24</v>
      </c>
      <c r="C42" s="155"/>
      <c r="D42" s="173">
        <f>D43</f>
        <v>0</v>
      </c>
    </row>
    <row r="43" spans="1:4" hidden="1">
      <c r="A43" s="97" t="s">
        <v>150</v>
      </c>
      <c r="B43" s="155" t="s">
        <v>24</v>
      </c>
      <c r="C43" s="155" t="s">
        <v>9</v>
      </c>
      <c r="D43" s="173"/>
    </row>
    <row r="44" spans="1:4">
      <c r="A44" s="98" t="s">
        <v>77</v>
      </c>
      <c r="B44" s="51">
        <v>10</v>
      </c>
      <c r="C44" s="51"/>
      <c r="D44" s="52">
        <f>SUM(D45+D46+D47+D48)</f>
        <v>130</v>
      </c>
    </row>
    <row r="45" spans="1:4">
      <c r="A45" s="99" t="s">
        <v>54</v>
      </c>
      <c r="B45" s="160">
        <v>10</v>
      </c>
      <c r="C45" s="155" t="s">
        <v>9</v>
      </c>
      <c r="D45" s="175">
        <f>' №8'!G202</f>
        <v>130</v>
      </c>
    </row>
    <row r="46" spans="1:4" hidden="1">
      <c r="A46" s="98" t="s">
        <v>151</v>
      </c>
      <c r="B46" s="160">
        <v>10</v>
      </c>
      <c r="C46" s="155" t="s">
        <v>56</v>
      </c>
      <c r="D46" s="175">
        <f>1400-1400</f>
        <v>0</v>
      </c>
    </row>
    <row r="47" spans="1:4" hidden="1">
      <c r="A47" s="98" t="s">
        <v>122</v>
      </c>
      <c r="B47" s="160">
        <v>10</v>
      </c>
      <c r="C47" s="155" t="s">
        <v>19</v>
      </c>
      <c r="D47" s="175"/>
    </row>
    <row r="48" spans="1:4" hidden="1">
      <c r="A48" s="98" t="s">
        <v>90</v>
      </c>
      <c r="B48" s="160">
        <v>10</v>
      </c>
      <c r="C48" s="155" t="s">
        <v>10</v>
      </c>
      <c r="D48" s="175"/>
    </row>
    <row r="49" spans="1:6">
      <c r="A49" s="98" t="s">
        <v>109</v>
      </c>
      <c r="B49" s="160">
        <v>11</v>
      </c>
      <c r="C49" s="155"/>
      <c r="D49" s="175">
        <f>D50+D51</f>
        <v>270</v>
      </c>
    </row>
    <row r="50" spans="1:6" hidden="1">
      <c r="A50" s="98" t="s">
        <v>113</v>
      </c>
      <c r="B50" s="160">
        <v>11</v>
      </c>
      <c r="C50" s="155" t="s">
        <v>9</v>
      </c>
      <c r="D50" s="175">
        <f>' №8'!G222</f>
        <v>0</v>
      </c>
    </row>
    <row r="51" spans="1:6">
      <c r="A51" s="98" t="s">
        <v>111</v>
      </c>
      <c r="B51" s="160">
        <v>11</v>
      </c>
      <c r="C51" s="155" t="s">
        <v>18</v>
      </c>
      <c r="D51" s="175">
        <f>' №8'!G235</f>
        <v>270</v>
      </c>
    </row>
    <row r="52" spans="1:6">
      <c r="A52" s="161" t="s">
        <v>7</v>
      </c>
      <c r="B52" s="51"/>
      <c r="C52" s="51"/>
      <c r="D52" s="176">
        <f>D18+D26+D28+D31+D34+D38+D40+D42+D44+D49+0.1</f>
        <v>32978.076999999997</v>
      </c>
      <c r="E52" s="21"/>
      <c r="F52" s="21"/>
    </row>
    <row r="53" spans="1:6">
      <c r="A53" s="101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245"/>
  <sheetViews>
    <sheetView tabSelected="1" view="pageBreakPreview" topLeftCell="A135" zoomScale="88" zoomScaleSheetLayoutView="88" workbookViewId="0">
      <selection activeCell="E239" sqref="E239"/>
    </sheetView>
  </sheetViews>
  <sheetFormatPr defaultRowHeight="12.75"/>
  <cols>
    <col min="1" max="1" width="53" style="22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4.28515625" bestFit="1" customWidth="1"/>
    <col min="9" max="9" width="14.140625" bestFit="1" customWidth="1"/>
    <col min="10" max="10" width="13" bestFit="1" customWidth="1"/>
  </cols>
  <sheetData>
    <row r="1" spans="1:7">
      <c r="A1" s="267" t="s">
        <v>331</v>
      </c>
      <c r="B1" s="267"/>
      <c r="C1" s="267"/>
      <c r="D1" s="267"/>
      <c r="E1" s="267"/>
      <c r="F1" s="267"/>
      <c r="G1" s="267"/>
    </row>
    <row r="2" spans="1:7">
      <c r="A2" s="272" t="s">
        <v>367</v>
      </c>
      <c r="B2" s="272"/>
      <c r="C2" s="272"/>
      <c r="D2" s="272"/>
      <c r="E2" s="272"/>
      <c r="F2" s="272"/>
      <c r="G2" s="272"/>
    </row>
    <row r="3" spans="1:7" ht="12.75" customHeight="1">
      <c r="A3" s="274" t="s">
        <v>45</v>
      </c>
      <c r="B3" s="274"/>
      <c r="C3" s="274"/>
      <c r="D3" s="274"/>
      <c r="E3" s="274"/>
      <c r="F3" s="274"/>
      <c r="G3" s="274"/>
    </row>
    <row r="4" spans="1:7" ht="12.75" customHeight="1">
      <c r="A4" s="274" t="s">
        <v>381</v>
      </c>
      <c r="B4" s="274"/>
      <c r="C4" s="274"/>
      <c r="D4" s="274"/>
      <c r="E4" s="274"/>
      <c r="F4" s="274"/>
      <c r="G4" s="274"/>
    </row>
    <row r="5" spans="1:7" ht="12.75" customHeight="1">
      <c r="A5" s="53"/>
      <c r="B5" s="54"/>
      <c r="C5" s="54"/>
      <c r="D5" s="54"/>
      <c r="E5" s="54"/>
      <c r="F5" s="54"/>
      <c r="G5" s="55"/>
    </row>
    <row r="6" spans="1:7" ht="12.75" customHeight="1">
      <c r="A6" s="53"/>
      <c r="B6" s="54"/>
      <c r="C6" s="54"/>
      <c r="D6" s="54"/>
      <c r="E6" s="54"/>
      <c r="F6" s="54"/>
      <c r="G6" s="55"/>
    </row>
    <row r="7" spans="1:7">
      <c r="A7" s="61"/>
      <c r="B7" s="49"/>
      <c r="C7" s="62"/>
      <c r="D7" s="62"/>
      <c r="E7" s="56"/>
      <c r="F7" s="57"/>
      <c r="G7" s="58"/>
    </row>
    <row r="8" spans="1:7" ht="15.75">
      <c r="A8" s="271" t="s">
        <v>325</v>
      </c>
      <c r="B8" s="271"/>
      <c r="C8" s="271"/>
      <c r="D8" s="271"/>
      <c r="E8" s="271"/>
      <c r="F8" s="271"/>
      <c r="G8" s="271"/>
    </row>
    <row r="9" spans="1:7" ht="2.25" customHeight="1">
      <c r="A9" s="273"/>
      <c r="B9" s="273"/>
      <c r="C9" s="273"/>
      <c r="D9" s="273"/>
      <c r="E9" s="273"/>
      <c r="F9" s="273"/>
      <c r="G9" s="273"/>
    </row>
    <row r="10" spans="1:7" hidden="1">
      <c r="A10" s="273"/>
      <c r="B10" s="273"/>
      <c r="C10" s="273"/>
      <c r="D10" s="273"/>
      <c r="E10" s="273"/>
      <c r="F10" s="273"/>
      <c r="G10" s="63"/>
    </row>
    <row r="11" spans="1:7" hidden="1">
      <c r="A11" s="64"/>
      <c r="B11" s="65"/>
      <c r="C11" s="65"/>
      <c r="D11" s="65"/>
      <c r="E11" s="66"/>
      <c r="F11" s="65"/>
      <c r="G11" s="63"/>
    </row>
    <row r="12" spans="1:7">
      <c r="A12" s="67"/>
      <c r="B12" s="68"/>
      <c r="C12" s="69"/>
      <c r="D12" s="69"/>
      <c r="E12" s="70"/>
      <c r="F12" s="69"/>
      <c r="G12" s="71"/>
    </row>
    <row r="13" spans="1:7" ht="25.5">
      <c r="A13" s="72" t="s">
        <v>15</v>
      </c>
      <c r="B13" s="50" t="s">
        <v>59</v>
      </c>
      <c r="C13" s="181" t="s">
        <v>16</v>
      </c>
      <c r="D13" s="181" t="s">
        <v>136</v>
      </c>
      <c r="E13" s="72" t="s">
        <v>25</v>
      </c>
      <c r="F13" s="181" t="s">
        <v>137</v>
      </c>
      <c r="G13" s="183" t="s">
        <v>226</v>
      </c>
    </row>
    <row r="14" spans="1:7">
      <c r="A14" s="73">
        <v>1</v>
      </c>
      <c r="B14" s="180">
        <v>2</v>
      </c>
      <c r="C14" s="9">
        <v>3</v>
      </c>
      <c r="D14" s="9">
        <v>4</v>
      </c>
      <c r="E14" s="51">
        <v>5</v>
      </c>
      <c r="F14" s="9">
        <v>6</v>
      </c>
      <c r="G14" s="74">
        <v>7</v>
      </c>
    </row>
    <row r="15" spans="1:7">
      <c r="A15" s="75" t="s">
        <v>17</v>
      </c>
      <c r="B15" s="184" t="s">
        <v>87</v>
      </c>
      <c r="C15" s="179" t="s">
        <v>9</v>
      </c>
      <c r="D15" s="77"/>
      <c r="E15" s="78"/>
      <c r="F15" s="79"/>
      <c r="G15" s="162">
        <f>G16+G33+G59+G63+G55+G50+G23</f>
        <v>12541.8</v>
      </c>
    </row>
    <row r="16" spans="1:7" ht="25.5">
      <c r="A16" s="185" t="s">
        <v>34</v>
      </c>
      <c r="B16" s="184" t="s">
        <v>87</v>
      </c>
      <c r="C16" s="179" t="s">
        <v>9</v>
      </c>
      <c r="D16" s="179" t="s">
        <v>18</v>
      </c>
      <c r="E16" s="179"/>
      <c r="F16" s="79"/>
      <c r="G16" s="162">
        <f>G17</f>
        <v>1058.8</v>
      </c>
    </row>
    <row r="17" spans="1:7" ht="25.5">
      <c r="A17" s="186" t="s">
        <v>157</v>
      </c>
      <c r="B17" s="187" t="s">
        <v>87</v>
      </c>
      <c r="C17" s="188" t="s">
        <v>9</v>
      </c>
      <c r="D17" s="188" t="s">
        <v>18</v>
      </c>
      <c r="E17" s="188" t="s">
        <v>261</v>
      </c>
      <c r="F17" s="69"/>
      <c r="G17" s="163">
        <f>G18</f>
        <v>1058.8</v>
      </c>
    </row>
    <row r="18" spans="1:7">
      <c r="A18" s="189" t="s">
        <v>49</v>
      </c>
      <c r="B18" s="187" t="s">
        <v>87</v>
      </c>
      <c r="C18" s="188" t="s">
        <v>9</v>
      </c>
      <c r="D18" s="188" t="s">
        <v>18</v>
      </c>
      <c r="E18" s="188" t="s">
        <v>262</v>
      </c>
      <c r="F18" s="69"/>
      <c r="G18" s="163">
        <f>G19</f>
        <v>1058.8</v>
      </c>
    </row>
    <row r="19" spans="1:7" ht="25.5">
      <c r="A19" s="83" t="s">
        <v>158</v>
      </c>
      <c r="B19" s="187" t="s">
        <v>87</v>
      </c>
      <c r="C19" s="188" t="s">
        <v>9</v>
      </c>
      <c r="D19" s="188" t="s">
        <v>18</v>
      </c>
      <c r="E19" s="188" t="s">
        <v>263</v>
      </c>
      <c r="F19" s="190" t="s">
        <v>142</v>
      </c>
      <c r="G19" s="163">
        <f>G20</f>
        <v>1058.8</v>
      </c>
    </row>
    <row r="20" spans="1:7" ht="25.5">
      <c r="A20" s="83" t="s">
        <v>159</v>
      </c>
      <c r="B20" s="187" t="s">
        <v>87</v>
      </c>
      <c r="C20" s="188" t="s">
        <v>9</v>
      </c>
      <c r="D20" s="188" t="s">
        <v>18</v>
      </c>
      <c r="E20" s="188" t="s">
        <v>263</v>
      </c>
      <c r="F20" s="190" t="s">
        <v>202</v>
      </c>
      <c r="G20" s="163">
        <f>G21+G22</f>
        <v>1058.8</v>
      </c>
    </row>
    <row r="21" spans="1:7" ht="25.5">
      <c r="A21" s="83" t="s">
        <v>255</v>
      </c>
      <c r="B21" s="187" t="s">
        <v>87</v>
      </c>
      <c r="C21" s="188" t="s">
        <v>9</v>
      </c>
      <c r="D21" s="188" t="s">
        <v>18</v>
      </c>
      <c r="E21" s="188" t="s">
        <v>263</v>
      </c>
      <c r="F21" s="190" t="s">
        <v>203</v>
      </c>
      <c r="G21" s="163">
        <v>813.2</v>
      </c>
    </row>
    <row r="22" spans="1:7" ht="38.25">
      <c r="A22" s="85" t="s">
        <v>253</v>
      </c>
      <c r="B22" s="187" t="s">
        <v>87</v>
      </c>
      <c r="C22" s="188" t="s">
        <v>9</v>
      </c>
      <c r="D22" s="188" t="s">
        <v>18</v>
      </c>
      <c r="E22" s="188" t="s">
        <v>263</v>
      </c>
      <c r="F22" s="190" t="s">
        <v>254</v>
      </c>
      <c r="G22" s="163">
        <v>245.6</v>
      </c>
    </row>
    <row r="23" spans="1:7" ht="36.75" hidden="1" customHeight="1">
      <c r="A23" s="191" t="s">
        <v>249</v>
      </c>
      <c r="B23" s="179" t="s">
        <v>87</v>
      </c>
      <c r="C23" s="179" t="s">
        <v>9</v>
      </c>
      <c r="D23" s="179" t="s">
        <v>56</v>
      </c>
      <c r="E23" s="179"/>
      <c r="F23" s="179"/>
      <c r="G23" s="164">
        <f>G24</f>
        <v>0</v>
      </c>
    </row>
    <row r="24" spans="1:7" ht="24" hidden="1" customHeight="1">
      <c r="A24" s="186" t="s">
        <v>250</v>
      </c>
      <c r="B24" s="188" t="s">
        <v>87</v>
      </c>
      <c r="C24" s="188" t="s">
        <v>9</v>
      </c>
      <c r="D24" s="188" t="s">
        <v>56</v>
      </c>
      <c r="E24" s="188" t="s">
        <v>265</v>
      </c>
      <c r="F24" s="188"/>
      <c r="G24" s="165">
        <f>G25</f>
        <v>0</v>
      </c>
    </row>
    <row r="25" spans="1:7" ht="24.75" hidden="1" customHeight="1">
      <c r="A25" s="186" t="s">
        <v>251</v>
      </c>
      <c r="B25" s="188" t="s">
        <v>87</v>
      </c>
      <c r="C25" s="188" t="s">
        <v>9</v>
      </c>
      <c r="D25" s="188" t="s">
        <v>56</v>
      </c>
      <c r="E25" s="188" t="s">
        <v>264</v>
      </c>
      <c r="F25" s="188"/>
      <c r="G25" s="165">
        <f>G26</f>
        <v>0</v>
      </c>
    </row>
    <row r="26" spans="1:7" ht="24" hidden="1" customHeight="1">
      <c r="A26" s="192" t="s">
        <v>158</v>
      </c>
      <c r="B26" s="188" t="s">
        <v>87</v>
      </c>
      <c r="C26" s="188" t="s">
        <v>9</v>
      </c>
      <c r="D26" s="188" t="s">
        <v>56</v>
      </c>
      <c r="E26" s="188" t="s">
        <v>266</v>
      </c>
      <c r="F26" s="188"/>
      <c r="G26" s="165">
        <f>G27+G32</f>
        <v>0</v>
      </c>
    </row>
    <row r="27" spans="1:7" ht="27.75" hidden="1" customHeight="1">
      <c r="A27" s="192" t="s">
        <v>252</v>
      </c>
      <c r="B27" s="188" t="s">
        <v>87</v>
      </c>
      <c r="C27" s="188" t="s">
        <v>9</v>
      </c>
      <c r="D27" s="188" t="s">
        <v>56</v>
      </c>
      <c r="E27" s="188" t="s">
        <v>266</v>
      </c>
      <c r="F27" s="188" t="s">
        <v>202</v>
      </c>
      <c r="G27" s="165">
        <f>G28+G30</f>
        <v>0</v>
      </c>
    </row>
    <row r="28" spans="1:7" ht="24.75" hidden="1" customHeight="1">
      <c r="A28" s="192" t="s">
        <v>256</v>
      </c>
      <c r="B28" s="188" t="s">
        <v>87</v>
      </c>
      <c r="C28" s="188" t="s">
        <v>9</v>
      </c>
      <c r="D28" s="188" t="s">
        <v>56</v>
      </c>
      <c r="E28" s="188" t="s">
        <v>266</v>
      </c>
      <c r="F28" s="188" t="s">
        <v>203</v>
      </c>
      <c r="G28" s="165">
        <v>0</v>
      </c>
    </row>
    <row r="29" spans="1:7" ht="24" hidden="1" customHeight="1">
      <c r="A29" s="192" t="s">
        <v>162</v>
      </c>
      <c r="B29" s="188" t="s">
        <v>87</v>
      </c>
      <c r="C29" s="188" t="s">
        <v>9</v>
      </c>
      <c r="D29" s="188" t="s">
        <v>56</v>
      </c>
      <c r="E29" s="188" t="s">
        <v>266</v>
      </c>
      <c r="F29" s="188" t="s">
        <v>204</v>
      </c>
      <c r="G29" s="165"/>
    </row>
    <row r="30" spans="1:7" ht="24" hidden="1" customHeight="1">
      <c r="A30" s="85" t="s">
        <v>253</v>
      </c>
      <c r="B30" s="188" t="s">
        <v>87</v>
      </c>
      <c r="C30" s="188" t="s">
        <v>9</v>
      </c>
      <c r="D30" s="188" t="s">
        <v>56</v>
      </c>
      <c r="E30" s="188" t="s">
        <v>266</v>
      </c>
      <c r="F30" s="188" t="s">
        <v>254</v>
      </c>
      <c r="G30" s="165">
        <v>0</v>
      </c>
    </row>
    <row r="31" spans="1:7" ht="27.75" hidden="1" customHeight="1">
      <c r="A31" s="192" t="s">
        <v>163</v>
      </c>
      <c r="B31" s="188" t="s">
        <v>87</v>
      </c>
      <c r="C31" s="188" t="s">
        <v>9</v>
      </c>
      <c r="D31" s="188" t="s">
        <v>56</v>
      </c>
      <c r="E31" s="188" t="s">
        <v>266</v>
      </c>
      <c r="F31" s="188" t="s">
        <v>205</v>
      </c>
      <c r="G31" s="165">
        <f>G32</f>
        <v>0</v>
      </c>
    </row>
    <row r="32" spans="1:7" ht="24.75" hidden="1" customHeight="1">
      <c r="A32" s="192" t="s">
        <v>164</v>
      </c>
      <c r="B32" s="188" t="s">
        <v>87</v>
      </c>
      <c r="C32" s="188" t="s">
        <v>9</v>
      </c>
      <c r="D32" s="188" t="s">
        <v>56</v>
      </c>
      <c r="E32" s="188" t="s">
        <v>266</v>
      </c>
      <c r="F32" s="188" t="s">
        <v>206</v>
      </c>
      <c r="G32" s="165">
        <v>0</v>
      </c>
    </row>
    <row r="33" spans="1:8" ht="38.25">
      <c r="A33" s="185" t="s">
        <v>1</v>
      </c>
      <c r="B33" s="188" t="s">
        <v>87</v>
      </c>
      <c r="C33" s="193" t="s">
        <v>9</v>
      </c>
      <c r="D33" s="194" t="s">
        <v>19</v>
      </c>
      <c r="E33" s="77"/>
      <c r="F33" s="79"/>
      <c r="G33" s="162">
        <f>G34+G47</f>
        <v>9848.5</v>
      </c>
    </row>
    <row r="34" spans="1:8" ht="25.5">
      <c r="A34" s="186" t="s">
        <v>160</v>
      </c>
      <c r="B34" s="187" t="s">
        <v>87</v>
      </c>
      <c r="C34" s="190" t="s">
        <v>9</v>
      </c>
      <c r="D34" s="195" t="s">
        <v>19</v>
      </c>
      <c r="E34" s="187" t="s">
        <v>267</v>
      </c>
      <c r="F34" s="196"/>
      <c r="G34" s="165">
        <f>G35</f>
        <v>9848.5</v>
      </c>
    </row>
    <row r="35" spans="1:8" ht="25.5">
      <c r="A35" s="189" t="s">
        <v>161</v>
      </c>
      <c r="B35" s="187" t="s">
        <v>87</v>
      </c>
      <c r="C35" s="190" t="s">
        <v>9</v>
      </c>
      <c r="D35" s="195" t="s">
        <v>19</v>
      </c>
      <c r="E35" s="187" t="s">
        <v>268</v>
      </c>
      <c r="F35" s="190"/>
      <c r="G35" s="163">
        <f>G36</f>
        <v>9848.5</v>
      </c>
    </row>
    <row r="36" spans="1:8" ht="25.5">
      <c r="A36" s="83" t="s">
        <v>158</v>
      </c>
      <c r="B36" s="187" t="s">
        <v>87</v>
      </c>
      <c r="C36" s="196" t="s">
        <v>9</v>
      </c>
      <c r="D36" s="196" t="s">
        <v>19</v>
      </c>
      <c r="E36" s="188" t="s">
        <v>269</v>
      </c>
      <c r="F36" s="190"/>
      <c r="G36" s="163">
        <f>G37+G41+G43</f>
        <v>9848.5</v>
      </c>
    </row>
    <row r="37" spans="1:8" ht="25.5">
      <c r="A37" s="83" t="s">
        <v>159</v>
      </c>
      <c r="B37" s="187" t="s">
        <v>87</v>
      </c>
      <c r="C37" s="196" t="s">
        <v>9</v>
      </c>
      <c r="D37" s="196" t="s">
        <v>19</v>
      </c>
      <c r="E37" s="188" t="s">
        <v>269</v>
      </c>
      <c r="F37" s="190" t="s">
        <v>202</v>
      </c>
      <c r="G37" s="163">
        <f>G38+G40+G39</f>
        <v>8458.2000000000007</v>
      </c>
    </row>
    <row r="38" spans="1:8" ht="25.5">
      <c r="A38" s="83" t="s">
        <v>257</v>
      </c>
      <c r="B38" s="187" t="s">
        <v>87</v>
      </c>
      <c r="C38" s="196" t="s">
        <v>9</v>
      </c>
      <c r="D38" s="196" t="s">
        <v>19</v>
      </c>
      <c r="E38" s="188" t="s">
        <v>269</v>
      </c>
      <c r="F38" s="190" t="s">
        <v>203</v>
      </c>
      <c r="G38" s="163">
        <f>6600-310</f>
        <v>6290</v>
      </c>
      <c r="H38">
        <v>310</v>
      </c>
    </row>
    <row r="39" spans="1:8" ht="38.25">
      <c r="A39" s="85" t="s">
        <v>253</v>
      </c>
      <c r="B39" s="187" t="s">
        <v>87</v>
      </c>
      <c r="C39" s="196" t="s">
        <v>9</v>
      </c>
      <c r="D39" s="196" t="s">
        <v>19</v>
      </c>
      <c r="E39" s="188" t="s">
        <v>269</v>
      </c>
      <c r="F39" s="190" t="s">
        <v>254</v>
      </c>
      <c r="G39" s="163">
        <f>1993.2-100</f>
        <v>1893.2</v>
      </c>
      <c r="H39">
        <v>100</v>
      </c>
    </row>
    <row r="40" spans="1:8" ht="25.5">
      <c r="A40" s="83" t="s">
        <v>162</v>
      </c>
      <c r="B40" s="187" t="s">
        <v>87</v>
      </c>
      <c r="C40" s="196" t="s">
        <v>9</v>
      </c>
      <c r="D40" s="196" t="s">
        <v>19</v>
      </c>
      <c r="E40" s="188" t="s">
        <v>269</v>
      </c>
      <c r="F40" s="190" t="s">
        <v>204</v>
      </c>
      <c r="G40" s="163">
        <v>275</v>
      </c>
    </row>
    <row r="41" spans="1:8" ht="25.5">
      <c r="A41" s="83" t="s">
        <v>163</v>
      </c>
      <c r="B41" s="187" t="s">
        <v>87</v>
      </c>
      <c r="C41" s="196" t="s">
        <v>9</v>
      </c>
      <c r="D41" s="196" t="s">
        <v>19</v>
      </c>
      <c r="E41" s="188" t="s">
        <v>269</v>
      </c>
      <c r="F41" s="195" t="s">
        <v>205</v>
      </c>
      <c r="G41" s="163">
        <f>G42</f>
        <v>1325.3</v>
      </c>
    </row>
    <row r="42" spans="1:8" ht="25.5">
      <c r="A42" s="83" t="s">
        <v>164</v>
      </c>
      <c r="B42" s="187" t="s">
        <v>87</v>
      </c>
      <c r="C42" s="196" t="s">
        <v>9</v>
      </c>
      <c r="D42" s="196" t="s">
        <v>19</v>
      </c>
      <c r="E42" s="188" t="s">
        <v>269</v>
      </c>
      <c r="F42" s="195" t="s">
        <v>206</v>
      </c>
      <c r="G42" s="163">
        <v>1325.3</v>
      </c>
    </row>
    <row r="43" spans="1:8">
      <c r="A43" s="83" t="s">
        <v>165</v>
      </c>
      <c r="B43" s="187" t="s">
        <v>87</v>
      </c>
      <c r="C43" s="196" t="s">
        <v>9</v>
      </c>
      <c r="D43" s="196" t="s">
        <v>19</v>
      </c>
      <c r="E43" s="188" t="s">
        <v>269</v>
      </c>
      <c r="F43" s="195" t="s">
        <v>207</v>
      </c>
      <c r="G43" s="163">
        <f>G44+G45+G46</f>
        <v>65</v>
      </c>
    </row>
    <row r="44" spans="1:8">
      <c r="A44" s="83" t="s">
        <v>166</v>
      </c>
      <c r="B44" s="187" t="s">
        <v>87</v>
      </c>
      <c r="C44" s="196" t="s">
        <v>9</v>
      </c>
      <c r="D44" s="196" t="s">
        <v>19</v>
      </c>
      <c r="E44" s="188" t="s">
        <v>269</v>
      </c>
      <c r="F44" s="195" t="s">
        <v>208</v>
      </c>
      <c r="G44" s="163">
        <v>12</v>
      </c>
    </row>
    <row r="45" spans="1:8">
      <c r="A45" s="197" t="s">
        <v>236</v>
      </c>
      <c r="B45" s="187" t="s">
        <v>87</v>
      </c>
      <c r="C45" s="196" t="s">
        <v>9</v>
      </c>
      <c r="D45" s="196" t="s">
        <v>19</v>
      </c>
      <c r="E45" s="188" t="s">
        <v>269</v>
      </c>
      <c r="F45" s="195" t="s">
        <v>209</v>
      </c>
      <c r="G45" s="163">
        <v>3</v>
      </c>
    </row>
    <row r="46" spans="1:8">
      <c r="A46" s="197" t="s">
        <v>237</v>
      </c>
      <c r="B46" s="187" t="s">
        <v>87</v>
      </c>
      <c r="C46" s="196" t="s">
        <v>9</v>
      </c>
      <c r="D46" s="196" t="s">
        <v>19</v>
      </c>
      <c r="E46" s="188" t="s">
        <v>269</v>
      </c>
      <c r="F46" s="195" t="s">
        <v>238</v>
      </c>
      <c r="G46" s="163">
        <v>50</v>
      </c>
    </row>
    <row r="47" spans="1:8" ht="28.5" hidden="1" customHeight="1">
      <c r="A47" s="75" t="s">
        <v>168</v>
      </c>
      <c r="B47" s="184" t="s">
        <v>87</v>
      </c>
      <c r="C47" s="198" t="s">
        <v>9</v>
      </c>
      <c r="D47" s="198" t="s">
        <v>19</v>
      </c>
      <c r="E47" s="179" t="s">
        <v>270</v>
      </c>
      <c r="F47" s="194"/>
      <c r="G47" s="162">
        <f>G48</f>
        <v>0</v>
      </c>
    </row>
    <row r="48" spans="1:8" ht="25.5" hidden="1">
      <c r="A48" s="83" t="s">
        <v>163</v>
      </c>
      <c r="B48" s="187" t="s">
        <v>87</v>
      </c>
      <c r="C48" s="196" t="s">
        <v>9</v>
      </c>
      <c r="D48" s="196" t="s">
        <v>19</v>
      </c>
      <c r="E48" s="188" t="s">
        <v>270</v>
      </c>
      <c r="F48" s="195" t="s">
        <v>205</v>
      </c>
      <c r="G48" s="163">
        <f>G49</f>
        <v>0</v>
      </c>
    </row>
    <row r="49" spans="1:7" ht="25.5" hidden="1">
      <c r="A49" s="83" t="s">
        <v>164</v>
      </c>
      <c r="B49" s="187" t="s">
        <v>87</v>
      </c>
      <c r="C49" s="196" t="s">
        <v>9</v>
      </c>
      <c r="D49" s="196" t="s">
        <v>19</v>
      </c>
      <c r="E49" s="188" t="s">
        <v>270</v>
      </c>
      <c r="F49" s="195" t="s">
        <v>206</v>
      </c>
      <c r="G49" s="163">
        <v>0</v>
      </c>
    </row>
    <row r="50" spans="1:7" ht="38.25">
      <c r="A50" s="199" t="s">
        <v>240</v>
      </c>
      <c r="B50" s="200" t="s">
        <v>87</v>
      </c>
      <c r="C50" s="201" t="s">
        <v>9</v>
      </c>
      <c r="D50" s="200" t="s">
        <v>10</v>
      </c>
      <c r="E50" s="200"/>
      <c r="F50" s="194"/>
      <c r="G50" s="162">
        <f>G51</f>
        <v>15.3</v>
      </c>
    </row>
    <row r="51" spans="1:7" ht="68.25" customHeight="1">
      <c r="A51" s="88" t="s">
        <v>241</v>
      </c>
      <c r="B51" s="202" t="s">
        <v>87</v>
      </c>
      <c r="C51" s="203" t="s">
        <v>9</v>
      </c>
      <c r="D51" s="202" t="s">
        <v>10</v>
      </c>
      <c r="E51" s="202" t="s">
        <v>271</v>
      </c>
      <c r="F51" s="195"/>
      <c r="G51" s="163">
        <f>G52</f>
        <v>15.3</v>
      </c>
    </row>
    <row r="52" spans="1:7">
      <c r="A52" s="88" t="s">
        <v>120</v>
      </c>
      <c r="B52" s="202" t="s">
        <v>87</v>
      </c>
      <c r="C52" s="203" t="s">
        <v>9</v>
      </c>
      <c r="D52" s="202" t="s">
        <v>10</v>
      </c>
      <c r="E52" s="202" t="s">
        <v>272</v>
      </c>
      <c r="F52" s="195"/>
      <c r="G52" s="163">
        <f>G53</f>
        <v>15.3</v>
      </c>
    </row>
    <row r="53" spans="1:7" ht="25.5">
      <c r="A53" s="204" t="s">
        <v>239</v>
      </c>
      <c r="B53" s="202" t="s">
        <v>87</v>
      </c>
      <c r="C53" s="203" t="s">
        <v>9</v>
      </c>
      <c r="D53" s="202" t="s">
        <v>10</v>
      </c>
      <c r="E53" s="202" t="s">
        <v>272</v>
      </c>
      <c r="F53" s="195" t="s">
        <v>319</v>
      </c>
      <c r="G53" s="163">
        <f>G54</f>
        <v>15.3</v>
      </c>
    </row>
    <row r="54" spans="1:7" ht="33.75" customHeight="1">
      <c r="A54" s="88" t="s">
        <v>243</v>
      </c>
      <c r="B54" s="202" t="s">
        <v>87</v>
      </c>
      <c r="C54" s="203" t="s">
        <v>9</v>
      </c>
      <c r="D54" s="202" t="s">
        <v>10</v>
      </c>
      <c r="E54" s="202" t="s">
        <v>272</v>
      </c>
      <c r="F54" s="195" t="s">
        <v>319</v>
      </c>
      <c r="G54" s="163">
        <v>15.3</v>
      </c>
    </row>
    <row r="55" spans="1:7" ht="12.75" hidden="1" customHeight="1">
      <c r="A55" s="75" t="s">
        <v>104</v>
      </c>
      <c r="B55" s="76" t="s">
        <v>87</v>
      </c>
      <c r="C55" s="15" t="s">
        <v>9</v>
      </c>
      <c r="D55" s="15" t="s">
        <v>22</v>
      </c>
      <c r="E55" s="89" t="s">
        <v>272</v>
      </c>
      <c r="F55" s="87"/>
      <c r="G55" s="162">
        <f>G56</f>
        <v>0</v>
      </c>
    </row>
    <row r="56" spans="1:7" ht="25.5" hidden="1">
      <c r="A56" s="83" t="s">
        <v>242</v>
      </c>
      <c r="B56" s="13" t="s">
        <v>87</v>
      </c>
      <c r="C56" s="16" t="s">
        <v>9</v>
      </c>
      <c r="D56" s="16" t="s">
        <v>22</v>
      </c>
      <c r="E56" s="89" t="s">
        <v>272</v>
      </c>
      <c r="F56" s="11"/>
      <c r="G56" s="163">
        <f>G57</f>
        <v>0</v>
      </c>
    </row>
    <row r="57" spans="1:7" ht="25.5" hidden="1">
      <c r="A57" s="10" t="s">
        <v>239</v>
      </c>
      <c r="B57" s="13" t="s">
        <v>87</v>
      </c>
      <c r="C57" s="16" t="s">
        <v>9</v>
      </c>
      <c r="D57" s="16" t="s">
        <v>22</v>
      </c>
      <c r="E57" s="89" t="s">
        <v>272</v>
      </c>
      <c r="F57" s="11" t="s">
        <v>244</v>
      </c>
      <c r="G57" s="163">
        <f>G58</f>
        <v>0</v>
      </c>
    </row>
    <row r="58" spans="1:7" ht="13.5" hidden="1" customHeight="1">
      <c r="A58" s="83" t="s">
        <v>245</v>
      </c>
      <c r="B58" s="13" t="s">
        <v>87</v>
      </c>
      <c r="C58" s="16" t="s">
        <v>9</v>
      </c>
      <c r="D58" s="16" t="s">
        <v>22</v>
      </c>
      <c r="E58" s="89" t="s">
        <v>272</v>
      </c>
      <c r="F58" s="11" t="s">
        <v>246</v>
      </c>
      <c r="G58" s="163">
        <v>0</v>
      </c>
    </row>
    <row r="59" spans="1:7">
      <c r="A59" s="90" t="s">
        <v>78</v>
      </c>
      <c r="B59" s="76" t="s">
        <v>87</v>
      </c>
      <c r="C59" s="19" t="s">
        <v>9</v>
      </c>
      <c r="D59" s="19" t="s">
        <v>105</v>
      </c>
      <c r="E59" s="19"/>
      <c r="F59" s="15"/>
      <c r="G59" s="164">
        <f>SUM(G60)</f>
        <v>50</v>
      </c>
    </row>
    <row r="60" spans="1:7">
      <c r="A60" s="91" t="s">
        <v>247</v>
      </c>
      <c r="B60" s="13" t="s">
        <v>87</v>
      </c>
      <c r="C60" s="12" t="s">
        <v>9</v>
      </c>
      <c r="D60" s="12" t="s">
        <v>105</v>
      </c>
      <c r="E60" s="12" t="s">
        <v>273</v>
      </c>
      <c r="F60" s="48"/>
      <c r="G60" s="165">
        <f>SUM(G62)</f>
        <v>50</v>
      </c>
    </row>
    <row r="61" spans="1:7">
      <c r="A61" s="91" t="s">
        <v>169</v>
      </c>
      <c r="B61" s="13" t="s">
        <v>87</v>
      </c>
      <c r="C61" s="12" t="s">
        <v>9</v>
      </c>
      <c r="D61" s="12" t="s">
        <v>105</v>
      </c>
      <c r="E61" s="12" t="s">
        <v>274</v>
      </c>
      <c r="F61" s="92"/>
      <c r="G61" s="165">
        <f>G62</f>
        <v>50</v>
      </c>
    </row>
    <row r="62" spans="1:7">
      <c r="A62" s="81" t="s">
        <v>170</v>
      </c>
      <c r="B62" s="13" t="s">
        <v>87</v>
      </c>
      <c r="C62" s="12" t="s">
        <v>9</v>
      </c>
      <c r="D62" s="12" t="s">
        <v>105</v>
      </c>
      <c r="E62" s="12" t="s">
        <v>274</v>
      </c>
      <c r="F62" s="11" t="s">
        <v>210</v>
      </c>
      <c r="G62" s="165">
        <v>50</v>
      </c>
    </row>
    <row r="63" spans="1:7">
      <c r="A63" s="80" t="s">
        <v>106</v>
      </c>
      <c r="B63" s="76" t="s">
        <v>87</v>
      </c>
      <c r="C63" s="19" t="s">
        <v>9</v>
      </c>
      <c r="D63" s="19" t="s">
        <v>107</v>
      </c>
      <c r="E63" s="19"/>
      <c r="F63" s="87"/>
      <c r="G63" s="164">
        <f>G64+G71+G68</f>
        <v>1569.1999999999998</v>
      </c>
    </row>
    <row r="64" spans="1:7" ht="25.5">
      <c r="A64" s="82" t="s">
        <v>171</v>
      </c>
      <c r="B64" s="13" t="s">
        <v>87</v>
      </c>
      <c r="C64" s="12" t="s">
        <v>9</v>
      </c>
      <c r="D64" s="12" t="s">
        <v>107</v>
      </c>
      <c r="E64" s="12" t="s">
        <v>275</v>
      </c>
      <c r="F64" s="11"/>
      <c r="G64" s="165">
        <f>G65</f>
        <v>220.5</v>
      </c>
    </row>
    <row r="65" spans="1:7" ht="38.25">
      <c r="A65" s="82" t="s">
        <v>172</v>
      </c>
      <c r="B65" s="13" t="s">
        <v>87</v>
      </c>
      <c r="C65" s="12" t="s">
        <v>9</v>
      </c>
      <c r="D65" s="12" t="s">
        <v>107</v>
      </c>
      <c r="E65" s="12" t="s">
        <v>276</v>
      </c>
      <c r="F65" s="11"/>
      <c r="G65" s="165">
        <f>G66</f>
        <v>220.5</v>
      </c>
    </row>
    <row r="66" spans="1:7" ht="25.5">
      <c r="A66" s="83" t="s">
        <v>163</v>
      </c>
      <c r="B66" s="13" t="s">
        <v>87</v>
      </c>
      <c r="C66" s="12" t="s">
        <v>9</v>
      </c>
      <c r="D66" s="12" t="s">
        <v>107</v>
      </c>
      <c r="E66" s="12" t="s">
        <v>276</v>
      </c>
      <c r="F66" s="11" t="s">
        <v>205</v>
      </c>
      <c r="G66" s="165">
        <f>G67</f>
        <v>220.5</v>
      </c>
    </row>
    <row r="67" spans="1:7" ht="25.5">
      <c r="A67" s="83" t="s">
        <v>164</v>
      </c>
      <c r="B67" s="13" t="s">
        <v>87</v>
      </c>
      <c r="C67" s="12" t="s">
        <v>9</v>
      </c>
      <c r="D67" s="12" t="s">
        <v>107</v>
      </c>
      <c r="E67" s="12" t="s">
        <v>276</v>
      </c>
      <c r="F67" s="11" t="s">
        <v>206</v>
      </c>
      <c r="G67" s="165">
        <f>180+40.5</f>
        <v>220.5</v>
      </c>
    </row>
    <row r="68" spans="1:7" ht="25.5">
      <c r="A68" s="75" t="s">
        <v>168</v>
      </c>
      <c r="B68" s="13" t="s">
        <v>87</v>
      </c>
      <c r="C68" s="12" t="s">
        <v>9</v>
      </c>
      <c r="D68" s="12" t="s">
        <v>107</v>
      </c>
      <c r="E68" s="12" t="s">
        <v>348</v>
      </c>
      <c r="F68" s="11"/>
      <c r="G68" s="165">
        <f>G69</f>
        <v>75</v>
      </c>
    </row>
    <row r="69" spans="1:7" ht="25.5">
      <c r="A69" s="83" t="s">
        <v>163</v>
      </c>
      <c r="B69" s="13" t="s">
        <v>87</v>
      </c>
      <c r="C69" s="12" t="s">
        <v>9</v>
      </c>
      <c r="D69" s="12" t="s">
        <v>107</v>
      </c>
      <c r="E69" s="12" t="s">
        <v>348</v>
      </c>
      <c r="F69" s="11" t="s">
        <v>205</v>
      </c>
      <c r="G69" s="165">
        <f>G70</f>
        <v>75</v>
      </c>
    </row>
    <row r="70" spans="1:7" ht="25.5">
      <c r="A70" s="83" t="s">
        <v>164</v>
      </c>
      <c r="B70" s="13" t="s">
        <v>87</v>
      </c>
      <c r="C70" s="12" t="s">
        <v>9</v>
      </c>
      <c r="D70" s="12" t="s">
        <v>107</v>
      </c>
      <c r="E70" s="12" t="s">
        <v>348</v>
      </c>
      <c r="F70" s="11" t="s">
        <v>206</v>
      </c>
      <c r="G70" s="165">
        <v>75</v>
      </c>
    </row>
    <row r="71" spans="1:7" ht="25.5">
      <c r="A71" s="59" t="s">
        <v>140</v>
      </c>
      <c r="B71" s="13" t="s">
        <v>87</v>
      </c>
      <c r="C71" s="12" t="s">
        <v>9</v>
      </c>
      <c r="D71" s="12" t="s">
        <v>107</v>
      </c>
      <c r="E71" s="12" t="s">
        <v>277</v>
      </c>
      <c r="F71" s="11"/>
      <c r="G71" s="165">
        <f>G72</f>
        <v>1273.6999999999998</v>
      </c>
    </row>
    <row r="72" spans="1:7">
      <c r="A72" s="59" t="s">
        <v>141</v>
      </c>
      <c r="B72" s="13" t="s">
        <v>87</v>
      </c>
      <c r="C72" s="12" t="s">
        <v>9</v>
      </c>
      <c r="D72" s="12" t="s">
        <v>107</v>
      </c>
      <c r="E72" s="12" t="s">
        <v>278</v>
      </c>
      <c r="F72" s="11"/>
      <c r="G72" s="165">
        <f>G73</f>
        <v>1273.6999999999998</v>
      </c>
    </row>
    <row r="73" spans="1:7" ht="25.5">
      <c r="A73" s="83" t="s">
        <v>159</v>
      </c>
      <c r="B73" s="13" t="s">
        <v>87</v>
      </c>
      <c r="C73" s="12" t="s">
        <v>9</v>
      </c>
      <c r="D73" s="12" t="s">
        <v>107</v>
      </c>
      <c r="E73" s="12" t="s">
        <v>278</v>
      </c>
      <c r="F73" s="11" t="s">
        <v>202</v>
      </c>
      <c r="G73" s="165">
        <f>G74+G75</f>
        <v>1273.6999999999998</v>
      </c>
    </row>
    <row r="74" spans="1:7">
      <c r="A74" s="83" t="s">
        <v>258</v>
      </c>
      <c r="B74" s="13" t="s">
        <v>87</v>
      </c>
      <c r="C74" s="12" t="s">
        <v>9</v>
      </c>
      <c r="D74" s="12" t="s">
        <v>107</v>
      </c>
      <c r="E74" s="12" t="s">
        <v>278</v>
      </c>
      <c r="F74" s="11" t="s">
        <v>203</v>
      </c>
      <c r="G74" s="165">
        <v>978.3</v>
      </c>
    </row>
    <row r="75" spans="1:7" ht="38.25">
      <c r="A75" s="85" t="s">
        <v>253</v>
      </c>
      <c r="B75" s="13" t="s">
        <v>87</v>
      </c>
      <c r="C75" s="12" t="s">
        <v>9</v>
      </c>
      <c r="D75" s="12" t="s">
        <v>107</v>
      </c>
      <c r="E75" s="12" t="s">
        <v>278</v>
      </c>
      <c r="F75" s="11" t="s">
        <v>254</v>
      </c>
      <c r="G75" s="165">
        <v>295.39999999999998</v>
      </c>
    </row>
    <row r="76" spans="1:7">
      <c r="A76" s="80" t="s">
        <v>81</v>
      </c>
      <c r="B76" s="76" t="s">
        <v>87</v>
      </c>
      <c r="C76" s="19" t="s">
        <v>18</v>
      </c>
      <c r="D76" s="19"/>
      <c r="E76" s="19"/>
      <c r="F76" s="93"/>
      <c r="G76" s="164">
        <f>G77</f>
        <v>370.9</v>
      </c>
    </row>
    <row r="77" spans="1:7">
      <c r="A77" s="80" t="s">
        <v>29</v>
      </c>
      <c r="B77" s="76" t="s">
        <v>87</v>
      </c>
      <c r="C77" s="19" t="s">
        <v>18</v>
      </c>
      <c r="D77" s="19" t="s">
        <v>56</v>
      </c>
      <c r="E77" s="19"/>
      <c r="F77" s="93"/>
      <c r="G77" s="164">
        <f>G79</f>
        <v>370.9</v>
      </c>
    </row>
    <row r="78" spans="1:7">
      <c r="A78" s="82" t="s">
        <v>173</v>
      </c>
      <c r="B78" s="13" t="s">
        <v>87</v>
      </c>
      <c r="C78" s="12" t="s">
        <v>18</v>
      </c>
      <c r="D78" s="12" t="s">
        <v>56</v>
      </c>
      <c r="E78" s="12" t="s">
        <v>279</v>
      </c>
      <c r="F78" s="48"/>
      <c r="G78" s="165">
        <f>G79</f>
        <v>370.9</v>
      </c>
    </row>
    <row r="79" spans="1:7" ht="25.5">
      <c r="A79" s="82" t="s">
        <v>174</v>
      </c>
      <c r="B79" s="13" t="s">
        <v>87</v>
      </c>
      <c r="C79" s="12" t="s">
        <v>18</v>
      </c>
      <c r="D79" s="12" t="s">
        <v>56</v>
      </c>
      <c r="E79" s="12" t="s">
        <v>280</v>
      </c>
      <c r="F79" s="48"/>
      <c r="G79" s="165">
        <f>G80+G83</f>
        <v>370.9</v>
      </c>
    </row>
    <row r="80" spans="1:7" ht="25.5">
      <c r="A80" s="83" t="s">
        <v>159</v>
      </c>
      <c r="B80" s="13" t="s">
        <v>87</v>
      </c>
      <c r="C80" s="12" t="s">
        <v>18</v>
      </c>
      <c r="D80" s="12" t="s">
        <v>56</v>
      </c>
      <c r="E80" s="12" t="s">
        <v>280</v>
      </c>
      <c r="F80" s="11" t="s">
        <v>202</v>
      </c>
      <c r="G80" s="165">
        <f>G81+G82</f>
        <v>351.07</v>
      </c>
    </row>
    <row r="81" spans="1:7" ht="25.5">
      <c r="A81" s="83" t="s">
        <v>255</v>
      </c>
      <c r="B81" s="13" t="s">
        <v>87</v>
      </c>
      <c r="C81" s="12" t="s">
        <v>18</v>
      </c>
      <c r="D81" s="12" t="s">
        <v>56</v>
      </c>
      <c r="E81" s="12" t="s">
        <v>280</v>
      </c>
      <c r="F81" s="11" t="s">
        <v>203</v>
      </c>
      <c r="G81" s="165">
        <v>269.33</v>
      </c>
    </row>
    <row r="82" spans="1:7" ht="38.25">
      <c r="A82" s="85" t="s">
        <v>253</v>
      </c>
      <c r="B82" s="13" t="s">
        <v>87</v>
      </c>
      <c r="C82" s="12" t="s">
        <v>18</v>
      </c>
      <c r="D82" s="12" t="s">
        <v>56</v>
      </c>
      <c r="E82" s="12" t="s">
        <v>280</v>
      </c>
      <c r="F82" s="11" t="s">
        <v>254</v>
      </c>
      <c r="G82" s="165">
        <v>81.739999999999995</v>
      </c>
    </row>
    <row r="83" spans="1:7" ht="25.5">
      <c r="A83" s="83" t="s">
        <v>163</v>
      </c>
      <c r="B83" s="187" t="s">
        <v>87</v>
      </c>
      <c r="C83" s="188" t="s">
        <v>18</v>
      </c>
      <c r="D83" s="188" t="s">
        <v>56</v>
      </c>
      <c r="E83" s="188" t="s">
        <v>280</v>
      </c>
      <c r="F83" s="195" t="s">
        <v>205</v>
      </c>
      <c r="G83" s="165">
        <f>G84</f>
        <v>19.829999999999998</v>
      </c>
    </row>
    <row r="84" spans="1:7" ht="25.5">
      <c r="A84" s="83" t="s">
        <v>164</v>
      </c>
      <c r="B84" s="187" t="s">
        <v>87</v>
      </c>
      <c r="C84" s="188" t="s">
        <v>18</v>
      </c>
      <c r="D84" s="188" t="s">
        <v>56</v>
      </c>
      <c r="E84" s="188" t="s">
        <v>280</v>
      </c>
      <c r="F84" s="195" t="s">
        <v>206</v>
      </c>
      <c r="G84" s="165">
        <v>19.829999999999998</v>
      </c>
    </row>
    <row r="85" spans="1:7" ht="25.5">
      <c r="A85" s="185" t="s">
        <v>73</v>
      </c>
      <c r="B85" s="184" t="s">
        <v>87</v>
      </c>
      <c r="C85" s="179" t="s">
        <v>56</v>
      </c>
      <c r="D85" s="179"/>
      <c r="E85" s="179"/>
      <c r="F85" s="205"/>
      <c r="G85" s="164">
        <f>G86+G95</f>
        <v>200</v>
      </c>
    </row>
    <row r="86" spans="1:7" ht="25.5">
      <c r="A86" s="189" t="s">
        <v>84</v>
      </c>
      <c r="B86" s="187" t="s">
        <v>87</v>
      </c>
      <c r="C86" s="188" t="s">
        <v>56</v>
      </c>
      <c r="D86" s="188" t="s">
        <v>24</v>
      </c>
      <c r="E86" s="188"/>
      <c r="F86" s="205"/>
      <c r="G86" s="165">
        <f>G87+G91</f>
        <v>50</v>
      </c>
    </row>
    <row r="87" spans="1:7" ht="25.5">
      <c r="A87" s="189" t="s">
        <v>85</v>
      </c>
      <c r="B87" s="187" t="s">
        <v>87</v>
      </c>
      <c r="C87" s="188" t="s">
        <v>56</v>
      </c>
      <c r="D87" s="188" t="s">
        <v>24</v>
      </c>
      <c r="E87" s="188" t="s">
        <v>281</v>
      </c>
      <c r="F87" s="205"/>
      <c r="G87" s="165">
        <f>G88</f>
        <v>25</v>
      </c>
    </row>
    <row r="88" spans="1:7" ht="38.25">
      <c r="A88" s="189" t="s">
        <v>86</v>
      </c>
      <c r="B88" s="187" t="s">
        <v>87</v>
      </c>
      <c r="C88" s="188" t="s">
        <v>56</v>
      </c>
      <c r="D88" s="188" t="s">
        <v>24</v>
      </c>
      <c r="E88" s="188" t="s">
        <v>282</v>
      </c>
      <c r="F88" s="182"/>
      <c r="G88" s="165">
        <f>G89</f>
        <v>25</v>
      </c>
    </row>
    <row r="89" spans="1:7" ht="25.5">
      <c r="A89" s="189" t="s">
        <v>163</v>
      </c>
      <c r="B89" s="187" t="s">
        <v>87</v>
      </c>
      <c r="C89" s="188" t="s">
        <v>56</v>
      </c>
      <c r="D89" s="188" t="s">
        <v>24</v>
      </c>
      <c r="E89" s="188" t="s">
        <v>282</v>
      </c>
      <c r="F89" s="182">
        <v>240</v>
      </c>
      <c r="G89" s="165">
        <f>G90</f>
        <v>25</v>
      </c>
    </row>
    <row r="90" spans="1:7" ht="25.5">
      <c r="A90" s="189" t="s">
        <v>164</v>
      </c>
      <c r="B90" s="187" t="s">
        <v>87</v>
      </c>
      <c r="C90" s="188" t="s">
        <v>56</v>
      </c>
      <c r="D90" s="188" t="s">
        <v>24</v>
      </c>
      <c r="E90" s="188" t="s">
        <v>282</v>
      </c>
      <c r="F90" s="182">
        <v>244</v>
      </c>
      <c r="G90" s="165">
        <v>25</v>
      </c>
    </row>
    <row r="91" spans="1:7">
      <c r="A91" s="189" t="s">
        <v>96</v>
      </c>
      <c r="B91" s="187" t="s">
        <v>87</v>
      </c>
      <c r="C91" s="188" t="s">
        <v>56</v>
      </c>
      <c r="D91" s="188" t="s">
        <v>24</v>
      </c>
      <c r="E91" s="188" t="s">
        <v>142</v>
      </c>
      <c r="F91" s="182"/>
      <c r="G91" s="165">
        <f>G92</f>
        <v>25</v>
      </c>
    </row>
    <row r="92" spans="1:7" ht="25.5">
      <c r="A92" s="189" t="s">
        <v>97</v>
      </c>
      <c r="B92" s="187" t="s">
        <v>87</v>
      </c>
      <c r="C92" s="188" t="s">
        <v>56</v>
      </c>
      <c r="D92" s="188" t="s">
        <v>24</v>
      </c>
      <c r="E92" s="188" t="s">
        <v>283</v>
      </c>
      <c r="F92" s="182"/>
      <c r="G92" s="165">
        <f>G93</f>
        <v>25</v>
      </c>
    </row>
    <row r="93" spans="1:7" ht="25.5">
      <c r="A93" s="189" t="s">
        <v>163</v>
      </c>
      <c r="B93" s="187" t="s">
        <v>87</v>
      </c>
      <c r="C93" s="188" t="s">
        <v>56</v>
      </c>
      <c r="D93" s="188" t="s">
        <v>24</v>
      </c>
      <c r="E93" s="188" t="s">
        <v>283</v>
      </c>
      <c r="F93" s="182">
        <v>240</v>
      </c>
      <c r="G93" s="165">
        <f>G94</f>
        <v>25</v>
      </c>
    </row>
    <row r="94" spans="1:7" ht="25.5">
      <c r="A94" s="189" t="s">
        <v>164</v>
      </c>
      <c r="B94" s="187" t="s">
        <v>87</v>
      </c>
      <c r="C94" s="188" t="s">
        <v>56</v>
      </c>
      <c r="D94" s="188" t="s">
        <v>24</v>
      </c>
      <c r="E94" s="188" t="s">
        <v>283</v>
      </c>
      <c r="F94" s="182">
        <v>244</v>
      </c>
      <c r="G94" s="165">
        <v>25</v>
      </c>
    </row>
    <row r="95" spans="1:7">
      <c r="A95" s="185" t="s">
        <v>74</v>
      </c>
      <c r="B95" s="184" t="s">
        <v>87</v>
      </c>
      <c r="C95" s="179" t="s">
        <v>56</v>
      </c>
      <c r="D95" s="179" t="s">
        <v>66</v>
      </c>
      <c r="E95" s="179"/>
      <c r="F95" s="205" t="s">
        <v>115</v>
      </c>
      <c r="G95" s="164">
        <f>G98+G96</f>
        <v>150</v>
      </c>
    </row>
    <row r="96" spans="1:7" ht="25.5">
      <c r="A96" s="206" t="s">
        <v>175</v>
      </c>
      <c r="B96" s="202" t="s">
        <v>87</v>
      </c>
      <c r="C96" s="207" t="s">
        <v>56</v>
      </c>
      <c r="D96" s="207" t="s">
        <v>66</v>
      </c>
      <c r="E96" s="207" t="s">
        <v>284</v>
      </c>
      <c r="F96" s="208"/>
      <c r="G96" s="165">
        <f>G97</f>
        <v>150</v>
      </c>
    </row>
    <row r="97" spans="1:7">
      <c r="A97" s="209" t="s">
        <v>176</v>
      </c>
      <c r="B97" s="202" t="s">
        <v>87</v>
      </c>
      <c r="C97" s="207" t="s">
        <v>56</v>
      </c>
      <c r="D97" s="207" t="s">
        <v>66</v>
      </c>
      <c r="E97" s="207" t="s">
        <v>285</v>
      </c>
      <c r="F97" s="208"/>
      <c r="G97" s="165">
        <f>G100</f>
        <v>150</v>
      </c>
    </row>
    <row r="98" spans="1:7" hidden="1">
      <c r="A98" s="210" t="s">
        <v>83</v>
      </c>
      <c r="B98" s="187" t="s">
        <v>87</v>
      </c>
      <c r="C98" s="188" t="s">
        <v>56</v>
      </c>
      <c r="D98" s="188" t="s">
        <v>66</v>
      </c>
      <c r="E98" s="188" t="s">
        <v>116</v>
      </c>
      <c r="F98" s="182"/>
      <c r="G98" s="165">
        <f>G99</f>
        <v>0</v>
      </c>
    </row>
    <row r="99" spans="1:7" hidden="1">
      <c r="A99" s="83" t="s">
        <v>0</v>
      </c>
      <c r="B99" s="187" t="s">
        <v>87</v>
      </c>
      <c r="C99" s="188" t="s">
        <v>56</v>
      </c>
      <c r="D99" s="188" t="s">
        <v>66</v>
      </c>
      <c r="E99" s="188" t="s">
        <v>116</v>
      </c>
      <c r="F99" s="195" t="s">
        <v>124</v>
      </c>
      <c r="G99" s="165">
        <v>0</v>
      </c>
    </row>
    <row r="100" spans="1:7" ht="25.5">
      <c r="A100" s="189" t="s">
        <v>163</v>
      </c>
      <c r="B100" s="202" t="s">
        <v>87</v>
      </c>
      <c r="C100" s="207" t="s">
        <v>56</v>
      </c>
      <c r="D100" s="207" t="s">
        <v>66</v>
      </c>
      <c r="E100" s="207" t="s">
        <v>285</v>
      </c>
      <c r="F100" s="195" t="s">
        <v>205</v>
      </c>
      <c r="G100" s="165">
        <f>G101</f>
        <v>150</v>
      </c>
    </row>
    <row r="101" spans="1:7" ht="25.5">
      <c r="A101" s="189" t="s">
        <v>164</v>
      </c>
      <c r="B101" s="202" t="s">
        <v>87</v>
      </c>
      <c r="C101" s="207" t="s">
        <v>56</v>
      </c>
      <c r="D101" s="207" t="s">
        <v>66</v>
      </c>
      <c r="E101" s="207" t="s">
        <v>285</v>
      </c>
      <c r="F101" s="195" t="s">
        <v>206</v>
      </c>
      <c r="G101" s="165">
        <v>150</v>
      </c>
    </row>
    <row r="102" spans="1:7">
      <c r="A102" s="94" t="s">
        <v>60</v>
      </c>
      <c r="B102" s="184" t="s">
        <v>87</v>
      </c>
      <c r="C102" s="179" t="s">
        <v>19</v>
      </c>
      <c r="D102" s="179"/>
      <c r="E102" s="179"/>
      <c r="F102" s="194"/>
      <c r="G102" s="164">
        <f>G103+G111</f>
        <v>2546.4580000000001</v>
      </c>
    </row>
    <row r="103" spans="1:7">
      <c r="A103" s="83" t="s">
        <v>177</v>
      </c>
      <c r="B103" s="187" t="s">
        <v>87</v>
      </c>
      <c r="C103" s="188" t="s">
        <v>19</v>
      </c>
      <c r="D103" s="188" t="s">
        <v>24</v>
      </c>
      <c r="E103" s="188"/>
      <c r="F103" s="195"/>
      <c r="G103" s="165">
        <f>G105+G108</f>
        <v>2546.4580000000001</v>
      </c>
    </row>
    <row r="104" spans="1:7">
      <c r="A104" s="83" t="s">
        <v>178</v>
      </c>
      <c r="B104" s="187" t="s">
        <v>87</v>
      </c>
      <c r="C104" s="188" t="s">
        <v>19</v>
      </c>
      <c r="D104" s="188" t="s">
        <v>24</v>
      </c>
      <c r="E104" s="188" t="s">
        <v>286</v>
      </c>
      <c r="F104" s="195"/>
      <c r="G104" s="165">
        <f>G105</f>
        <v>1136.4580000000001</v>
      </c>
    </row>
    <row r="105" spans="1:7" ht="68.25" customHeight="1">
      <c r="A105" s="83" t="s">
        <v>179</v>
      </c>
      <c r="B105" s="187" t="s">
        <v>87</v>
      </c>
      <c r="C105" s="188" t="s">
        <v>19</v>
      </c>
      <c r="D105" s="188" t="s">
        <v>24</v>
      </c>
      <c r="E105" s="188" t="s">
        <v>287</v>
      </c>
      <c r="F105" s="195"/>
      <c r="G105" s="165">
        <f>G106</f>
        <v>1136.4580000000001</v>
      </c>
    </row>
    <row r="106" spans="1:7" ht="25.5">
      <c r="A106" s="189" t="s">
        <v>163</v>
      </c>
      <c r="B106" s="187" t="s">
        <v>87</v>
      </c>
      <c r="C106" s="188" t="s">
        <v>19</v>
      </c>
      <c r="D106" s="188" t="s">
        <v>24</v>
      </c>
      <c r="E106" s="188" t="s">
        <v>287</v>
      </c>
      <c r="F106" s="195" t="s">
        <v>205</v>
      </c>
      <c r="G106" s="165">
        <f>G107</f>
        <v>1136.4580000000001</v>
      </c>
    </row>
    <row r="107" spans="1:7" ht="25.5">
      <c r="A107" s="189" t="s">
        <v>164</v>
      </c>
      <c r="B107" s="187" t="s">
        <v>87</v>
      </c>
      <c r="C107" s="188" t="s">
        <v>19</v>
      </c>
      <c r="D107" s="188" t="s">
        <v>24</v>
      </c>
      <c r="E107" s="188" t="s">
        <v>287</v>
      </c>
      <c r="F107" s="195" t="s">
        <v>206</v>
      </c>
      <c r="G107" s="165">
        <f>784.5+151.958+200</f>
        <v>1136.4580000000001</v>
      </c>
    </row>
    <row r="108" spans="1:7" ht="51">
      <c r="A108" s="83" t="s">
        <v>358</v>
      </c>
      <c r="B108" s="13" t="s">
        <v>87</v>
      </c>
      <c r="C108" s="12" t="s">
        <v>19</v>
      </c>
      <c r="D108" s="12" t="s">
        <v>24</v>
      </c>
      <c r="E108" s="12" t="s">
        <v>359</v>
      </c>
      <c r="F108" s="11"/>
      <c r="G108" s="237">
        <f>G109</f>
        <v>1410</v>
      </c>
    </row>
    <row r="109" spans="1:7" ht="25.5">
      <c r="A109" s="82" t="s">
        <v>163</v>
      </c>
      <c r="B109" s="13" t="s">
        <v>87</v>
      </c>
      <c r="C109" s="12" t="s">
        <v>19</v>
      </c>
      <c r="D109" s="12" t="s">
        <v>24</v>
      </c>
      <c r="E109" s="12" t="s">
        <v>359</v>
      </c>
      <c r="F109" s="11" t="s">
        <v>205</v>
      </c>
      <c r="G109" s="237">
        <f>G110</f>
        <v>1410</v>
      </c>
    </row>
    <row r="110" spans="1:7">
      <c r="A110" s="81" t="s">
        <v>354</v>
      </c>
      <c r="B110" s="13" t="s">
        <v>87</v>
      </c>
      <c r="C110" s="12" t="s">
        <v>19</v>
      </c>
      <c r="D110" s="12" t="s">
        <v>24</v>
      </c>
      <c r="E110" s="12" t="s">
        <v>359</v>
      </c>
      <c r="F110" s="11" t="s">
        <v>206</v>
      </c>
      <c r="G110" s="237">
        <f>410+1000</f>
        <v>1410</v>
      </c>
    </row>
    <row r="111" spans="1:7">
      <c r="A111" s="75" t="s">
        <v>91</v>
      </c>
      <c r="B111" s="184" t="s">
        <v>87</v>
      </c>
      <c r="C111" s="179" t="s">
        <v>19</v>
      </c>
      <c r="D111" s="179" t="s">
        <v>72</v>
      </c>
      <c r="E111" s="179"/>
      <c r="F111" s="194"/>
      <c r="G111" s="164">
        <f>G112</f>
        <v>0</v>
      </c>
    </row>
    <row r="112" spans="1:7">
      <c r="A112" s="83" t="s">
        <v>91</v>
      </c>
      <c r="B112" s="187" t="s">
        <v>87</v>
      </c>
      <c r="C112" s="188" t="s">
        <v>19</v>
      </c>
      <c r="D112" s="188" t="s">
        <v>72</v>
      </c>
      <c r="E112" s="188" t="s">
        <v>327</v>
      </c>
      <c r="F112" s="195"/>
      <c r="G112" s="165">
        <f>G113+G116</f>
        <v>0</v>
      </c>
    </row>
    <row r="113" spans="1:8" ht="22.5" hidden="1" customHeight="1">
      <c r="A113" s="83" t="s">
        <v>180</v>
      </c>
      <c r="B113" s="187" t="s">
        <v>87</v>
      </c>
      <c r="C113" s="188" t="s">
        <v>19</v>
      </c>
      <c r="D113" s="188" t="s">
        <v>72</v>
      </c>
      <c r="E113" s="188" t="s">
        <v>321</v>
      </c>
      <c r="F113" s="195"/>
      <c r="G113" s="165">
        <f>G114</f>
        <v>0</v>
      </c>
    </row>
    <row r="114" spans="1:8" ht="25.5" hidden="1">
      <c r="A114" s="189" t="s">
        <v>163</v>
      </c>
      <c r="B114" s="187" t="s">
        <v>87</v>
      </c>
      <c r="C114" s="188" t="s">
        <v>19</v>
      </c>
      <c r="D114" s="188" t="s">
        <v>72</v>
      </c>
      <c r="E114" s="188" t="s">
        <v>321</v>
      </c>
      <c r="F114" s="195" t="s">
        <v>205</v>
      </c>
      <c r="G114" s="165">
        <f>G115</f>
        <v>0</v>
      </c>
    </row>
    <row r="115" spans="1:8" hidden="1">
      <c r="A115" s="189" t="s">
        <v>326</v>
      </c>
      <c r="B115" s="187" t="s">
        <v>87</v>
      </c>
      <c r="C115" s="188" t="s">
        <v>19</v>
      </c>
      <c r="D115" s="188" t="s">
        <v>72</v>
      </c>
      <c r="E115" s="188" t="s">
        <v>321</v>
      </c>
      <c r="F115" s="195" t="s">
        <v>206</v>
      </c>
      <c r="G115" s="165">
        <v>0</v>
      </c>
    </row>
    <row r="116" spans="1:8" ht="38.25">
      <c r="A116" s="189" t="s">
        <v>329</v>
      </c>
      <c r="B116" s="187" t="s">
        <v>87</v>
      </c>
      <c r="C116" s="188" t="s">
        <v>19</v>
      </c>
      <c r="D116" s="188" t="s">
        <v>72</v>
      </c>
      <c r="E116" s="188" t="s">
        <v>328</v>
      </c>
      <c r="F116" s="195"/>
      <c r="G116" s="165">
        <f>G117</f>
        <v>0</v>
      </c>
    </row>
    <row r="117" spans="1:8" ht="15.75" customHeight="1">
      <c r="A117" s="189" t="s">
        <v>360</v>
      </c>
      <c r="B117" s="187" t="s">
        <v>87</v>
      </c>
      <c r="C117" s="188" t="s">
        <v>19</v>
      </c>
      <c r="D117" s="188" t="s">
        <v>72</v>
      </c>
      <c r="E117" s="188" t="s">
        <v>328</v>
      </c>
      <c r="F117" s="195" t="s">
        <v>320</v>
      </c>
      <c r="G117" s="165">
        <f>G118</f>
        <v>0</v>
      </c>
    </row>
    <row r="118" spans="1:8" ht="38.25">
      <c r="A118" s="189" t="s">
        <v>361</v>
      </c>
      <c r="B118" s="187" t="s">
        <v>87</v>
      </c>
      <c r="C118" s="188" t="s">
        <v>19</v>
      </c>
      <c r="D118" s="188" t="s">
        <v>72</v>
      </c>
      <c r="E118" s="188" t="s">
        <v>328</v>
      </c>
      <c r="F118" s="195" t="s">
        <v>322</v>
      </c>
      <c r="G118" s="165">
        <v>0</v>
      </c>
      <c r="H118" s="265">
        <v>-400000</v>
      </c>
    </row>
    <row r="119" spans="1:8">
      <c r="A119" s="185" t="s">
        <v>20</v>
      </c>
      <c r="B119" s="184" t="s">
        <v>87</v>
      </c>
      <c r="C119" s="179" t="s">
        <v>21</v>
      </c>
      <c r="D119" s="211"/>
      <c r="E119" s="211"/>
      <c r="F119" s="212"/>
      <c r="G119" s="164">
        <f>G120+G134+G145</f>
        <v>7339.2719999999999</v>
      </c>
    </row>
    <row r="120" spans="1:8">
      <c r="A120" s="185" t="s">
        <v>181</v>
      </c>
      <c r="B120" s="184" t="s">
        <v>87</v>
      </c>
      <c r="C120" s="179" t="s">
        <v>21</v>
      </c>
      <c r="D120" s="179" t="s">
        <v>9</v>
      </c>
      <c r="E120" s="211"/>
      <c r="F120" s="212"/>
      <c r="G120" s="164">
        <f>G121</f>
        <v>2124.5719999999997</v>
      </c>
    </row>
    <row r="121" spans="1:8">
      <c r="A121" s="189" t="s">
        <v>61</v>
      </c>
      <c r="B121" s="187" t="s">
        <v>87</v>
      </c>
      <c r="C121" s="188" t="s">
        <v>21</v>
      </c>
      <c r="D121" s="188" t="s">
        <v>9</v>
      </c>
      <c r="E121" s="9" t="s">
        <v>288</v>
      </c>
      <c r="F121" s="213"/>
      <c r="G121" s="165">
        <f>G124</f>
        <v>2124.5719999999997</v>
      </c>
    </row>
    <row r="122" spans="1:8" ht="38.25" hidden="1">
      <c r="A122" s="189" t="s">
        <v>145</v>
      </c>
      <c r="B122" s="187" t="s">
        <v>87</v>
      </c>
      <c r="C122" s="188" t="s">
        <v>21</v>
      </c>
      <c r="D122" s="188" t="s">
        <v>9</v>
      </c>
      <c r="E122" s="9">
        <v>3519001</v>
      </c>
      <c r="F122" s="214"/>
      <c r="G122" s="165">
        <f>G123</f>
        <v>0</v>
      </c>
    </row>
    <row r="123" spans="1:8" hidden="1">
      <c r="A123" s="83" t="s">
        <v>0</v>
      </c>
      <c r="B123" s="187" t="s">
        <v>87</v>
      </c>
      <c r="C123" s="188" t="s">
        <v>21</v>
      </c>
      <c r="D123" s="188" t="s">
        <v>9</v>
      </c>
      <c r="E123" s="9">
        <v>3519001</v>
      </c>
      <c r="F123" s="215">
        <v>500</v>
      </c>
      <c r="G123" s="166"/>
    </row>
    <row r="124" spans="1:8">
      <c r="A124" s="189" t="s">
        <v>182</v>
      </c>
      <c r="B124" s="187" t="s">
        <v>87</v>
      </c>
      <c r="C124" s="188" t="s">
        <v>21</v>
      </c>
      <c r="D124" s="188" t="s">
        <v>9</v>
      </c>
      <c r="E124" s="9" t="s">
        <v>289</v>
      </c>
      <c r="F124" s="215"/>
      <c r="G124" s="166">
        <f>G125</f>
        <v>2124.5719999999997</v>
      </c>
    </row>
    <row r="125" spans="1:8">
      <c r="A125" s="83" t="s">
        <v>183</v>
      </c>
      <c r="B125" s="187" t="s">
        <v>87</v>
      </c>
      <c r="C125" s="188" t="s">
        <v>21</v>
      </c>
      <c r="D125" s="188" t="s">
        <v>9</v>
      </c>
      <c r="E125" s="9" t="s">
        <v>289</v>
      </c>
      <c r="F125" s="215"/>
      <c r="G125" s="166">
        <f>G126+G128+G131</f>
        <v>2124.5719999999997</v>
      </c>
    </row>
    <row r="126" spans="1:8" ht="25.5">
      <c r="A126" s="189" t="s">
        <v>163</v>
      </c>
      <c r="B126" s="187" t="s">
        <v>87</v>
      </c>
      <c r="C126" s="188" t="s">
        <v>21</v>
      </c>
      <c r="D126" s="188" t="s">
        <v>9</v>
      </c>
      <c r="E126" s="9" t="s">
        <v>289</v>
      </c>
      <c r="F126" s="215">
        <v>240</v>
      </c>
      <c r="G126" s="166">
        <f>G127</f>
        <v>2124.5719999999997</v>
      </c>
    </row>
    <row r="127" spans="1:8" ht="25.5">
      <c r="A127" s="60" t="s">
        <v>248</v>
      </c>
      <c r="B127" s="187" t="s">
        <v>87</v>
      </c>
      <c r="C127" s="188" t="s">
        <v>21</v>
      </c>
      <c r="D127" s="188" t="s">
        <v>9</v>
      </c>
      <c r="E127" s="9" t="s">
        <v>289</v>
      </c>
      <c r="F127" s="215">
        <v>244</v>
      </c>
      <c r="G127" s="166">
        <f>2403.2-354.48+128.152-52.3</f>
        <v>2124.5719999999997</v>
      </c>
      <c r="H127" s="265">
        <v>-52300</v>
      </c>
    </row>
    <row r="128" spans="1:8" ht="38.25" hidden="1">
      <c r="A128" s="88" t="s">
        <v>184</v>
      </c>
      <c r="B128" s="187" t="s">
        <v>87</v>
      </c>
      <c r="C128" s="188" t="s">
        <v>21</v>
      </c>
      <c r="D128" s="188" t="s">
        <v>9</v>
      </c>
      <c r="E128" s="9">
        <v>3519503</v>
      </c>
      <c r="F128" s="215"/>
      <c r="G128" s="166">
        <f>G129</f>
        <v>0</v>
      </c>
    </row>
    <row r="129" spans="1:7" hidden="1">
      <c r="A129" s="60" t="s">
        <v>103</v>
      </c>
      <c r="B129" s="187" t="s">
        <v>87</v>
      </c>
      <c r="C129" s="188" t="s">
        <v>21</v>
      </c>
      <c r="D129" s="188" t="s">
        <v>9</v>
      </c>
      <c r="E129" s="9">
        <v>3519503</v>
      </c>
      <c r="F129" s="215">
        <v>410</v>
      </c>
      <c r="G129" s="166">
        <f>G130</f>
        <v>0</v>
      </c>
    </row>
    <row r="130" spans="1:7" ht="38.25" hidden="1">
      <c r="A130" s="60" t="s">
        <v>185</v>
      </c>
      <c r="B130" s="187" t="s">
        <v>87</v>
      </c>
      <c r="C130" s="188" t="s">
        <v>21</v>
      </c>
      <c r="D130" s="188" t="s">
        <v>9</v>
      </c>
      <c r="E130" s="9">
        <v>3519503</v>
      </c>
      <c r="F130" s="215">
        <v>412</v>
      </c>
      <c r="G130" s="166">
        <v>0</v>
      </c>
    </row>
    <row r="131" spans="1:7" ht="38.25" hidden="1">
      <c r="A131" s="88" t="s">
        <v>184</v>
      </c>
      <c r="B131" s="187" t="s">
        <v>87</v>
      </c>
      <c r="C131" s="188" t="s">
        <v>21</v>
      </c>
      <c r="D131" s="188" t="s">
        <v>9</v>
      </c>
      <c r="E131" s="9">
        <v>3519603</v>
      </c>
      <c r="F131" s="215"/>
      <c r="G131" s="166">
        <f>G132</f>
        <v>0</v>
      </c>
    </row>
    <row r="132" spans="1:7" hidden="1">
      <c r="A132" s="60" t="s">
        <v>103</v>
      </c>
      <c r="B132" s="187" t="s">
        <v>87</v>
      </c>
      <c r="C132" s="188" t="s">
        <v>21</v>
      </c>
      <c r="D132" s="188" t="s">
        <v>9</v>
      </c>
      <c r="E132" s="9">
        <v>3519603</v>
      </c>
      <c r="F132" s="215">
        <v>410</v>
      </c>
      <c r="G132" s="166">
        <f>G133</f>
        <v>0</v>
      </c>
    </row>
    <row r="133" spans="1:7" ht="38.25" hidden="1">
      <c r="A133" s="60" t="s">
        <v>185</v>
      </c>
      <c r="B133" s="187" t="s">
        <v>87</v>
      </c>
      <c r="C133" s="188" t="s">
        <v>21</v>
      </c>
      <c r="D133" s="188" t="s">
        <v>9</v>
      </c>
      <c r="E133" s="9">
        <v>3519603</v>
      </c>
      <c r="F133" s="215">
        <v>412</v>
      </c>
      <c r="G133" s="166">
        <v>0</v>
      </c>
    </row>
    <row r="134" spans="1:7">
      <c r="A134" s="100" t="s">
        <v>52</v>
      </c>
      <c r="B134" s="184" t="s">
        <v>87</v>
      </c>
      <c r="C134" s="179" t="s">
        <v>21</v>
      </c>
      <c r="D134" s="179" t="s">
        <v>18</v>
      </c>
      <c r="E134" s="211"/>
      <c r="F134" s="212"/>
      <c r="G134" s="216">
        <f>G135+G139+G141</f>
        <v>1728.9</v>
      </c>
    </row>
    <row r="135" spans="1:7">
      <c r="A135" s="186" t="s">
        <v>82</v>
      </c>
      <c r="B135" s="187" t="s">
        <v>87</v>
      </c>
      <c r="C135" s="188" t="s">
        <v>21</v>
      </c>
      <c r="D135" s="188" t="s">
        <v>18</v>
      </c>
      <c r="E135" s="217" t="s">
        <v>290</v>
      </c>
      <c r="F135" s="213"/>
      <c r="G135" s="166">
        <f>G136</f>
        <v>1728.9</v>
      </c>
    </row>
    <row r="136" spans="1:7" ht="38.25">
      <c r="A136" s="186" t="s">
        <v>186</v>
      </c>
      <c r="B136" s="187" t="s">
        <v>87</v>
      </c>
      <c r="C136" s="188" t="s">
        <v>21</v>
      </c>
      <c r="D136" s="188" t="s">
        <v>18</v>
      </c>
      <c r="E136" s="9" t="s">
        <v>291</v>
      </c>
      <c r="F136" s="213"/>
      <c r="G136" s="166">
        <f>G137+G138</f>
        <v>1728.9</v>
      </c>
    </row>
    <row r="137" spans="1:7" hidden="1">
      <c r="A137" s="186" t="s">
        <v>4</v>
      </c>
      <c r="B137" s="187" t="s">
        <v>87</v>
      </c>
      <c r="C137" s="188" t="s">
        <v>21</v>
      </c>
      <c r="D137" s="188" t="s">
        <v>18</v>
      </c>
      <c r="E137" s="9">
        <v>3510500</v>
      </c>
      <c r="F137" s="195" t="s">
        <v>6</v>
      </c>
      <c r="G137" s="166">
        <v>0</v>
      </c>
    </row>
    <row r="138" spans="1:7" ht="25.5">
      <c r="A138" s="83" t="s">
        <v>163</v>
      </c>
      <c r="B138" s="187" t="s">
        <v>87</v>
      </c>
      <c r="C138" s="188" t="s">
        <v>21</v>
      </c>
      <c r="D138" s="188" t="s">
        <v>18</v>
      </c>
      <c r="E138" s="9" t="s">
        <v>291</v>
      </c>
      <c r="F138" s="195" t="s">
        <v>205</v>
      </c>
      <c r="G138" s="165">
        <f>G143+G144</f>
        <v>1728.9</v>
      </c>
    </row>
    <row r="139" spans="1:7" ht="38.25" hidden="1">
      <c r="A139" s="186" t="s">
        <v>146</v>
      </c>
      <c r="B139" s="187" t="s">
        <v>87</v>
      </c>
      <c r="C139" s="188" t="s">
        <v>21</v>
      </c>
      <c r="D139" s="188" t="s">
        <v>18</v>
      </c>
      <c r="E139" s="9" t="s">
        <v>291</v>
      </c>
      <c r="F139" s="195"/>
      <c r="G139" s="166">
        <f>G140</f>
        <v>0</v>
      </c>
    </row>
    <row r="140" spans="1:7" hidden="1">
      <c r="A140" s="186" t="s">
        <v>4</v>
      </c>
      <c r="B140" s="187" t="s">
        <v>87</v>
      </c>
      <c r="C140" s="188" t="s">
        <v>21</v>
      </c>
      <c r="D140" s="188" t="s">
        <v>18</v>
      </c>
      <c r="E140" s="9" t="s">
        <v>291</v>
      </c>
      <c r="F140" s="195" t="s">
        <v>6</v>
      </c>
      <c r="G140" s="166"/>
    </row>
    <row r="141" spans="1:7" ht="25.5" hidden="1">
      <c r="A141" s="186" t="s">
        <v>147</v>
      </c>
      <c r="B141" s="187" t="s">
        <v>87</v>
      </c>
      <c r="C141" s="188" t="s">
        <v>21</v>
      </c>
      <c r="D141" s="188" t="s">
        <v>18</v>
      </c>
      <c r="E141" s="9" t="s">
        <v>291</v>
      </c>
      <c r="F141" s="195"/>
      <c r="G141" s="166">
        <f>G142</f>
        <v>0</v>
      </c>
    </row>
    <row r="142" spans="1:7" hidden="1">
      <c r="A142" s="186" t="s">
        <v>4</v>
      </c>
      <c r="B142" s="187" t="s">
        <v>87</v>
      </c>
      <c r="C142" s="188" t="s">
        <v>21</v>
      </c>
      <c r="D142" s="188" t="s">
        <v>18</v>
      </c>
      <c r="E142" s="9" t="s">
        <v>291</v>
      </c>
      <c r="F142" s="195" t="s">
        <v>6</v>
      </c>
      <c r="G142" s="166"/>
    </row>
    <row r="143" spans="1:7" ht="25.5" hidden="1">
      <c r="A143" s="186" t="s">
        <v>187</v>
      </c>
      <c r="B143" s="187" t="s">
        <v>87</v>
      </c>
      <c r="C143" s="188" t="s">
        <v>21</v>
      </c>
      <c r="D143" s="188" t="s">
        <v>18</v>
      </c>
      <c r="E143" s="9" t="s">
        <v>291</v>
      </c>
      <c r="F143" s="195" t="s">
        <v>211</v>
      </c>
      <c r="G143" s="166">
        <v>0</v>
      </c>
    </row>
    <row r="144" spans="1:7" ht="25.5">
      <c r="A144" s="186" t="s">
        <v>164</v>
      </c>
      <c r="B144" s="187" t="s">
        <v>87</v>
      </c>
      <c r="C144" s="188" t="s">
        <v>21</v>
      </c>
      <c r="D144" s="188" t="s">
        <v>18</v>
      </c>
      <c r="E144" s="9" t="s">
        <v>291</v>
      </c>
      <c r="F144" s="195" t="s">
        <v>206</v>
      </c>
      <c r="G144" s="163">
        <v>1728.9</v>
      </c>
    </row>
    <row r="145" spans="1:10">
      <c r="A145" s="100" t="s">
        <v>55</v>
      </c>
      <c r="B145" s="184" t="s">
        <v>87</v>
      </c>
      <c r="C145" s="179" t="s">
        <v>21</v>
      </c>
      <c r="D145" s="179" t="s">
        <v>56</v>
      </c>
      <c r="E145" s="211"/>
      <c r="F145" s="212"/>
      <c r="G145" s="216">
        <f>G146</f>
        <v>3485.8</v>
      </c>
    </row>
    <row r="146" spans="1:10">
      <c r="A146" s="186" t="s">
        <v>55</v>
      </c>
      <c r="B146" s="187" t="s">
        <v>87</v>
      </c>
      <c r="C146" s="188" t="s">
        <v>21</v>
      </c>
      <c r="D146" s="188" t="s">
        <v>56</v>
      </c>
      <c r="E146" s="9" t="s">
        <v>292</v>
      </c>
      <c r="F146" s="213"/>
      <c r="G146" s="166">
        <f>G147+G153+G156+G159</f>
        <v>3485.8</v>
      </c>
    </row>
    <row r="147" spans="1:10">
      <c r="A147" s="186" t="s">
        <v>50</v>
      </c>
      <c r="B147" s="187" t="s">
        <v>87</v>
      </c>
      <c r="C147" s="188" t="s">
        <v>21</v>
      </c>
      <c r="D147" s="188" t="s">
        <v>56</v>
      </c>
      <c r="E147" s="9" t="s">
        <v>293</v>
      </c>
      <c r="F147" s="213"/>
      <c r="G147" s="166">
        <f>G148</f>
        <v>540.447</v>
      </c>
    </row>
    <row r="148" spans="1:10" ht="25.5">
      <c r="A148" s="83" t="s">
        <v>163</v>
      </c>
      <c r="B148" s="187" t="s">
        <v>87</v>
      </c>
      <c r="C148" s="188" t="s">
        <v>21</v>
      </c>
      <c r="D148" s="188" t="s">
        <v>56</v>
      </c>
      <c r="E148" s="9" t="s">
        <v>293</v>
      </c>
      <c r="F148" s="195" t="s">
        <v>205</v>
      </c>
      <c r="G148" s="165">
        <f>G149</f>
        <v>540.447</v>
      </c>
    </row>
    <row r="149" spans="1:10" ht="25.5">
      <c r="A149" s="83" t="s">
        <v>164</v>
      </c>
      <c r="B149" s="187" t="s">
        <v>87</v>
      </c>
      <c r="C149" s="188" t="s">
        <v>21</v>
      </c>
      <c r="D149" s="188" t="s">
        <v>56</v>
      </c>
      <c r="E149" s="9" t="s">
        <v>293</v>
      </c>
      <c r="F149" s="195" t="s">
        <v>206</v>
      </c>
      <c r="G149" s="163">
        <f>500+40.447</f>
        <v>540.447</v>
      </c>
    </row>
    <row r="150" spans="1:10" hidden="1">
      <c r="A150" s="83" t="s">
        <v>188</v>
      </c>
      <c r="B150" s="187" t="s">
        <v>87</v>
      </c>
      <c r="C150" s="188" t="s">
        <v>21</v>
      </c>
      <c r="D150" s="188" t="s">
        <v>56</v>
      </c>
      <c r="E150" s="9" t="s">
        <v>294</v>
      </c>
      <c r="F150" s="195"/>
      <c r="G150" s="163">
        <f>G151</f>
        <v>0</v>
      </c>
    </row>
    <row r="151" spans="1:10" ht="25.5" hidden="1">
      <c r="A151" s="186" t="s">
        <v>163</v>
      </c>
      <c r="B151" s="187" t="s">
        <v>87</v>
      </c>
      <c r="C151" s="188" t="s">
        <v>21</v>
      </c>
      <c r="D151" s="188" t="s">
        <v>56</v>
      </c>
      <c r="E151" s="9" t="s">
        <v>294</v>
      </c>
      <c r="F151" s="195" t="s">
        <v>205</v>
      </c>
      <c r="G151" s="163">
        <f>G152</f>
        <v>0</v>
      </c>
    </row>
    <row r="152" spans="1:10" ht="25.5" hidden="1">
      <c r="A152" s="83" t="s">
        <v>164</v>
      </c>
      <c r="B152" s="187" t="s">
        <v>87</v>
      </c>
      <c r="C152" s="188" t="s">
        <v>21</v>
      </c>
      <c r="D152" s="188" t="s">
        <v>56</v>
      </c>
      <c r="E152" s="9" t="s">
        <v>294</v>
      </c>
      <c r="F152" s="195" t="s">
        <v>206</v>
      </c>
      <c r="G152" s="163">
        <v>0</v>
      </c>
    </row>
    <row r="153" spans="1:10">
      <c r="A153" s="83" t="s">
        <v>5</v>
      </c>
      <c r="B153" s="187" t="s">
        <v>87</v>
      </c>
      <c r="C153" s="188" t="s">
        <v>21</v>
      </c>
      <c r="D153" s="188" t="s">
        <v>56</v>
      </c>
      <c r="E153" s="9" t="s">
        <v>295</v>
      </c>
      <c r="F153" s="195"/>
      <c r="G153" s="163">
        <f>G154</f>
        <v>2143.0529999999999</v>
      </c>
    </row>
    <row r="154" spans="1:10" ht="25.5">
      <c r="A154" s="186" t="s">
        <v>163</v>
      </c>
      <c r="B154" s="187" t="s">
        <v>87</v>
      </c>
      <c r="C154" s="188" t="s">
        <v>21</v>
      </c>
      <c r="D154" s="187" t="s">
        <v>56</v>
      </c>
      <c r="E154" s="9" t="s">
        <v>295</v>
      </c>
      <c r="F154" s="218">
        <v>240</v>
      </c>
      <c r="G154" s="163">
        <f>G155</f>
        <v>2143.0529999999999</v>
      </c>
    </row>
    <row r="155" spans="1:10" ht="25.5">
      <c r="A155" s="83" t="s">
        <v>164</v>
      </c>
      <c r="B155" s="187" t="s">
        <v>87</v>
      </c>
      <c r="C155" s="188" t="s">
        <v>21</v>
      </c>
      <c r="D155" s="187" t="s">
        <v>56</v>
      </c>
      <c r="E155" s="9" t="s">
        <v>295</v>
      </c>
      <c r="F155" s="218">
        <v>244</v>
      </c>
      <c r="G155" s="163">
        <f>2733.5-40.447-200-350</f>
        <v>2143.0529999999999</v>
      </c>
    </row>
    <row r="156" spans="1:10">
      <c r="A156" s="88" t="s">
        <v>352</v>
      </c>
      <c r="B156" s="187" t="s">
        <v>87</v>
      </c>
      <c r="C156" s="188" t="s">
        <v>21</v>
      </c>
      <c r="D156" s="187" t="s">
        <v>56</v>
      </c>
      <c r="E156" s="9" t="s">
        <v>353</v>
      </c>
      <c r="F156" s="218"/>
      <c r="G156" s="234">
        <f>G157</f>
        <v>760.9</v>
      </c>
    </row>
    <row r="157" spans="1:10" ht="25.5">
      <c r="A157" s="186" t="s">
        <v>163</v>
      </c>
      <c r="B157" s="187" t="s">
        <v>87</v>
      </c>
      <c r="C157" s="188" t="s">
        <v>21</v>
      </c>
      <c r="D157" s="187" t="s">
        <v>56</v>
      </c>
      <c r="E157" s="9" t="s">
        <v>353</v>
      </c>
      <c r="F157" s="218">
        <v>240</v>
      </c>
      <c r="G157" s="234">
        <f>G158</f>
        <v>760.9</v>
      </c>
    </row>
    <row r="158" spans="1:10">
      <c r="A158" s="83" t="s">
        <v>354</v>
      </c>
      <c r="B158" s="187" t="s">
        <v>87</v>
      </c>
      <c r="C158" s="188" t="s">
        <v>21</v>
      </c>
      <c r="D158" s="187" t="s">
        <v>56</v>
      </c>
      <c r="E158" s="9" t="s">
        <v>353</v>
      </c>
      <c r="F158" s="218">
        <v>244</v>
      </c>
      <c r="G158" s="234">
        <f>400+308.6+52.3</f>
        <v>760.9</v>
      </c>
      <c r="H158" s="265">
        <v>308623.71999999997</v>
      </c>
      <c r="I158" s="265">
        <v>400000</v>
      </c>
      <c r="J158" s="265">
        <v>52300</v>
      </c>
    </row>
    <row r="159" spans="1:10" ht="38.25">
      <c r="A159" s="83" t="s">
        <v>374</v>
      </c>
      <c r="B159" s="187" t="s">
        <v>87</v>
      </c>
      <c r="C159" s="188" t="s">
        <v>21</v>
      </c>
      <c r="D159" s="187" t="s">
        <v>56</v>
      </c>
      <c r="E159" s="9" t="s">
        <v>373</v>
      </c>
      <c r="F159" s="218"/>
      <c r="G159" s="234">
        <f>G160</f>
        <v>41.4</v>
      </c>
      <c r="H159" s="265"/>
    </row>
    <row r="160" spans="1:10">
      <c r="A160" s="204" t="s">
        <v>362</v>
      </c>
      <c r="B160" s="187" t="s">
        <v>87</v>
      </c>
      <c r="C160" s="188" t="s">
        <v>21</v>
      </c>
      <c r="D160" s="187" t="s">
        <v>56</v>
      </c>
      <c r="E160" s="9" t="s">
        <v>373</v>
      </c>
      <c r="F160" s="218">
        <v>500</v>
      </c>
      <c r="G160" s="234">
        <f>G161</f>
        <v>41.4</v>
      </c>
      <c r="H160" s="265"/>
    </row>
    <row r="161" spans="1:11">
      <c r="A161" s="88" t="s">
        <v>120</v>
      </c>
      <c r="B161" s="187" t="s">
        <v>87</v>
      </c>
      <c r="C161" s="188" t="s">
        <v>21</v>
      </c>
      <c r="D161" s="187" t="s">
        <v>56</v>
      </c>
      <c r="E161" s="9" t="s">
        <v>373</v>
      </c>
      <c r="F161" s="218">
        <v>540</v>
      </c>
      <c r="G161" s="234">
        <v>41.4</v>
      </c>
      <c r="H161" s="265">
        <v>41376.28</v>
      </c>
    </row>
    <row r="162" spans="1:11">
      <c r="A162" s="100" t="s">
        <v>117</v>
      </c>
      <c r="B162" s="184" t="s">
        <v>87</v>
      </c>
      <c r="C162" s="179" t="s">
        <v>23</v>
      </c>
      <c r="D162" s="184"/>
      <c r="E162" s="78"/>
      <c r="F162" s="77"/>
      <c r="G162" s="162">
        <f>SUM(G163)</f>
        <v>9579.5469999999987</v>
      </c>
    </row>
    <row r="163" spans="1:11">
      <c r="A163" s="221" t="s">
        <v>11</v>
      </c>
      <c r="B163" s="184" t="s">
        <v>87</v>
      </c>
      <c r="C163" s="179" t="s">
        <v>23</v>
      </c>
      <c r="D163" s="179" t="s">
        <v>9</v>
      </c>
      <c r="E163" s="211"/>
      <c r="F163" s="211"/>
      <c r="G163" s="164">
        <f>G167+G180+G190</f>
        <v>9579.5469999999987</v>
      </c>
    </row>
    <row r="164" spans="1:11" ht="12.75" hidden="1" customHeight="1">
      <c r="A164" s="219" t="s">
        <v>78</v>
      </c>
      <c r="B164" s="187" t="s">
        <v>87</v>
      </c>
      <c r="C164" s="188" t="s">
        <v>23</v>
      </c>
      <c r="D164" s="188" t="s">
        <v>9</v>
      </c>
      <c r="E164" s="188" t="s">
        <v>27</v>
      </c>
      <c r="F164" s="238"/>
      <c r="G164" s="165">
        <f>G165</f>
        <v>0</v>
      </c>
    </row>
    <row r="165" spans="1:11" ht="12.75" hidden="1" customHeight="1">
      <c r="A165" s="219" t="s">
        <v>2</v>
      </c>
      <c r="B165" s="187" t="s">
        <v>87</v>
      </c>
      <c r="C165" s="188" t="s">
        <v>23</v>
      </c>
      <c r="D165" s="188" t="s">
        <v>9</v>
      </c>
      <c r="E165" s="188" t="s">
        <v>3</v>
      </c>
      <c r="F165" s="220"/>
      <c r="G165" s="165">
        <f>G166</f>
        <v>0</v>
      </c>
    </row>
    <row r="166" spans="1:11" ht="12.75" hidden="1" customHeight="1">
      <c r="A166" s="186" t="s">
        <v>58</v>
      </c>
      <c r="B166" s="187" t="s">
        <v>87</v>
      </c>
      <c r="C166" s="188" t="s">
        <v>23</v>
      </c>
      <c r="D166" s="188" t="s">
        <v>9</v>
      </c>
      <c r="E166" s="188" t="s">
        <v>3</v>
      </c>
      <c r="F166" s="195" t="s">
        <v>38</v>
      </c>
      <c r="G166" s="165"/>
    </row>
    <row r="167" spans="1:11">
      <c r="A167" s="222" t="s">
        <v>44</v>
      </c>
      <c r="B167" s="187" t="s">
        <v>87</v>
      </c>
      <c r="C167" s="188" t="s">
        <v>23</v>
      </c>
      <c r="D167" s="188" t="s">
        <v>9</v>
      </c>
      <c r="E167" s="9" t="s">
        <v>296</v>
      </c>
      <c r="F167" s="9"/>
      <c r="G167" s="165">
        <f>G168</f>
        <v>8399.0429999999997</v>
      </c>
      <c r="K167" t="s">
        <v>375</v>
      </c>
    </row>
    <row r="168" spans="1:11">
      <c r="A168" s="222" t="s">
        <v>189</v>
      </c>
      <c r="B168" s="187" t="s">
        <v>87</v>
      </c>
      <c r="C168" s="188" t="s">
        <v>23</v>
      </c>
      <c r="D168" s="188" t="s">
        <v>9</v>
      </c>
      <c r="E168" s="9" t="s">
        <v>297</v>
      </c>
      <c r="F168" s="9"/>
      <c r="G168" s="165">
        <f>G169+G174+G176</f>
        <v>8399.0429999999997</v>
      </c>
    </row>
    <row r="169" spans="1:11">
      <c r="A169" s="83" t="s">
        <v>190</v>
      </c>
      <c r="B169" s="187" t="s">
        <v>87</v>
      </c>
      <c r="C169" s="188" t="s">
        <v>23</v>
      </c>
      <c r="D169" s="188" t="s">
        <v>9</v>
      </c>
      <c r="E169" s="9" t="s">
        <v>297</v>
      </c>
      <c r="F169" s="190" t="s">
        <v>212</v>
      </c>
      <c r="G169" s="163">
        <f>G170+G171+G173+G172</f>
        <v>5351.83</v>
      </c>
    </row>
    <row r="170" spans="1:11" ht="24" customHeight="1">
      <c r="A170" s="83" t="s">
        <v>191</v>
      </c>
      <c r="B170" s="187" t="s">
        <v>87</v>
      </c>
      <c r="C170" s="188" t="s">
        <v>23</v>
      </c>
      <c r="D170" s="188" t="s">
        <v>9</v>
      </c>
      <c r="E170" s="9" t="s">
        <v>297</v>
      </c>
      <c r="F170" s="190" t="s">
        <v>213</v>
      </c>
      <c r="G170" s="163">
        <v>3836.89</v>
      </c>
    </row>
    <row r="171" spans="1:11" ht="25.5" customHeight="1">
      <c r="A171" s="189" t="s">
        <v>192</v>
      </c>
      <c r="B171" s="187" t="s">
        <v>87</v>
      </c>
      <c r="C171" s="188" t="s">
        <v>23</v>
      </c>
      <c r="D171" s="188" t="s">
        <v>9</v>
      </c>
      <c r="E171" s="9" t="s">
        <v>297</v>
      </c>
      <c r="F171" s="190" t="s">
        <v>214</v>
      </c>
      <c r="G171" s="163">
        <f xml:space="preserve"> 331.2</f>
        <v>331.2</v>
      </c>
    </row>
    <row r="172" spans="1:11" ht="38.25" customHeight="1">
      <c r="A172" s="223" t="s">
        <v>351</v>
      </c>
      <c r="B172" s="187" t="s">
        <v>87</v>
      </c>
      <c r="C172" s="188" t="s">
        <v>23</v>
      </c>
      <c r="D172" s="188" t="s">
        <v>9</v>
      </c>
      <c r="E172" s="9" t="s">
        <v>297</v>
      </c>
      <c r="F172" s="190" t="s">
        <v>347</v>
      </c>
      <c r="G172" s="163">
        <v>25</v>
      </c>
    </row>
    <row r="173" spans="1:11" ht="38.25" customHeight="1">
      <c r="A173" s="85" t="s">
        <v>259</v>
      </c>
      <c r="B173" s="187" t="s">
        <v>87</v>
      </c>
      <c r="C173" s="188" t="s">
        <v>23</v>
      </c>
      <c r="D173" s="188" t="s">
        <v>9</v>
      </c>
      <c r="E173" s="9" t="s">
        <v>297</v>
      </c>
      <c r="F173" s="190" t="s">
        <v>260</v>
      </c>
      <c r="G173" s="163">
        <v>1158.74</v>
      </c>
    </row>
    <row r="174" spans="1:11" ht="26.25" customHeight="1">
      <c r="A174" s="83" t="s">
        <v>163</v>
      </c>
      <c r="B174" s="187" t="s">
        <v>87</v>
      </c>
      <c r="C174" s="188" t="s">
        <v>23</v>
      </c>
      <c r="D174" s="188" t="s">
        <v>9</v>
      </c>
      <c r="E174" s="9" t="s">
        <v>297</v>
      </c>
      <c r="F174" s="195" t="s">
        <v>205</v>
      </c>
      <c r="G174" s="163">
        <f>G175</f>
        <v>2906.3130000000001</v>
      </c>
    </row>
    <row r="175" spans="1:11" ht="25.5">
      <c r="A175" s="83" t="s">
        <v>164</v>
      </c>
      <c r="B175" s="187" t="s">
        <v>87</v>
      </c>
      <c r="C175" s="188" t="s">
        <v>23</v>
      </c>
      <c r="D175" s="188" t="s">
        <v>9</v>
      </c>
      <c r="E175" s="9" t="s">
        <v>297</v>
      </c>
      <c r="F175" s="195" t="s">
        <v>206</v>
      </c>
      <c r="G175" s="163">
        <f>2083.244+534.089-25+354.48-40.5</f>
        <v>2906.3130000000001</v>
      </c>
    </row>
    <row r="176" spans="1:11">
      <c r="A176" s="83" t="s">
        <v>165</v>
      </c>
      <c r="B176" s="187" t="s">
        <v>87</v>
      </c>
      <c r="C176" s="188" t="s">
        <v>23</v>
      </c>
      <c r="D176" s="188" t="s">
        <v>9</v>
      </c>
      <c r="E176" s="9" t="s">
        <v>297</v>
      </c>
      <c r="F176" s="195" t="s">
        <v>207</v>
      </c>
      <c r="G176" s="163">
        <f>G177+G178+G179</f>
        <v>140.9</v>
      </c>
    </row>
    <row r="177" spans="1:7">
      <c r="A177" s="83" t="s">
        <v>166</v>
      </c>
      <c r="B177" s="187" t="s">
        <v>87</v>
      </c>
      <c r="C177" s="188" t="s">
        <v>23</v>
      </c>
      <c r="D177" s="188" t="s">
        <v>9</v>
      </c>
      <c r="E177" s="9" t="s">
        <v>297</v>
      </c>
      <c r="F177" s="195" t="s">
        <v>208</v>
      </c>
      <c r="G177" s="163">
        <v>70</v>
      </c>
    </row>
    <row r="178" spans="1:7" ht="12" customHeight="1">
      <c r="A178" s="83" t="s">
        <v>167</v>
      </c>
      <c r="B178" s="187" t="s">
        <v>87</v>
      </c>
      <c r="C178" s="188" t="s">
        <v>23</v>
      </c>
      <c r="D178" s="188" t="s">
        <v>9</v>
      </c>
      <c r="E178" s="9" t="s">
        <v>297</v>
      </c>
      <c r="F178" s="195" t="s">
        <v>209</v>
      </c>
      <c r="G178" s="163">
        <v>3</v>
      </c>
    </row>
    <row r="179" spans="1:7" ht="12" customHeight="1">
      <c r="A179" s="83" t="s">
        <v>237</v>
      </c>
      <c r="B179" s="187" t="s">
        <v>87</v>
      </c>
      <c r="C179" s="188" t="s">
        <v>23</v>
      </c>
      <c r="D179" s="188" t="s">
        <v>9</v>
      </c>
      <c r="E179" s="9" t="s">
        <v>297</v>
      </c>
      <c r="F179" s="195" t="s">
        <v>238</v>
      </c>
      <c r="G179" s="163">
        <v>67.900000000000006</v>
      </c>
    </row>
    <row r="180" spans="1:7" ht="15.75" customHeight="1">
      <c r="A180" s="189" t="s">
        <v>44</v>
      </c>
      <c r="B180" s="187" t="s">
        <v>87</v>
      </c>
      <c r="C180" s="188" t="s">
        <v>23</v>
      </c>
      <c r="D180" s="188" t="s">
        <v>9</v>
      </c>
      <c r="E180" s="9" t="s">
        <v>296</v>
      </c>
      <c r="F180" s="188"/>
      <c r="G180" s="165">
        <f>G181</f>
        <v>1171.704</v>
      </c>
    </row>
    <row r="181" spans="1:7">
      <c r="A181" s="189" t="s">
        <v>57</v>
      </c>
      <c r="B181" s="187" t="s">
        <v>87</v>
      </c>
      <c r="C181" s="188" t="s">
        <v>23</v>
      </c>
      <c r="D181" s="188" t="s">
        <v>9</v>
      </c>
      <c r="E181" s="9" t="s">
        <v>298</v>
      </c>
      <c r="F181" s="188"/>
      <c r="G181" s="165">
        <f>G182+G186+G188</f>
        <v>1171.704</v>
      </c>
    </row>
    <row r="182" spans="1:7">
      <c r="A182" s="83" t="s">
        <v>190</v>
      </c>
      <c r="B182" s="187" t="s">
        <v>87</v>
      </c>
      <c r="C182" s="188" t="s">
        <v>23</v>
      </c>
      <c r="D182" s="188" t="s">
        <v>9</v>
      </c>
      <c r="E182" s="9" t="s">
        <v>298</v>
      </c>
      <c r="F182" s="190" t="s">
        <v>212</v>
      </c>
      <c r="G182" s="163">
        <f>G183+G184+G185</f>
        <v>783.77499999999998</v>
      </c>
    </row>
    <row r="183" spans="1:7" ht="24" customHeight="1">
      <c r="A183" s="83" t="s">
        <v>191</v>
      </c>
      <c r="B183" s="187" t="s">
        <v>87</v>
      </c>
      <c r="C183" s="188" t="s">
        <v>23</v>
      </c>
      <c r="D183" s="188" t="s">
        <v>9</v>
      </c>
      <c r="E183" s="9" t="s">
        <v>298</v>
      </c>
      <c r="F183" s="190" t="s">
        <v>213</v>
      </c>
      <c r="G183" s="163">
        <v>478.55500000000001</v>
      </c>
    </row>
    <row r="184" spans="1:7" ht="25.5">
      <c r="A184" s="83" t="s">
        <v>192</v>
      </c>
      <c r="B184" s="187" t="s">
        <v>87</v>
      </c>
      <c r="C184" s="188" t="s">
        <v>23</v>
      </c>
      <c r="D184" s="188" t="s">
        <v>9</v>
      </c>
      <c r="E184" s="9" t="s">
        <v>298</v>
      </c>
      <c r="F184" s="190" t="s">
        <v>214</v>
      </c>
      <c r="G184" s="163">
        <v>160.69999999999999</v>
      </c>
    </row>
    <row r="185" spans="1:7" ht="38.25">
      <c r="A185" s="85" t="s">
        <v>259</v>
      </c>
      <c r="B185" s="187" t="s">
        <v>87</v>
      </c>
      <c r="C185" s="188" t="s">
        <v>23</v>
      </c>
      <c r="D185" s="188" t="s">
        <v>9</v>
      </c>
      <c r="E185" s="9" t="s">
        <v>298</v>
      </c>
      <c r="F185" s="190" t="s">
        <v>260</v>
      </c>
      <c r="G185" s="163">
        <v>144.52000000000001</v>
      </c>
    </row>
    <row r="186" spans="1:7" ht="25.5">
      <c r="A186" s="83" t="s">
        <v>163</v>
      </c>
      <c r="B186" s="187" t="s">
        <v>87</v>
      </c>
      <c r="C186" s="188" t="s">
        <v>23</v>
      </c>
      <c r="D186" s="188" t="s">
        <v>9</v>
      </c>
      <c r="E186" s="9" t="s">
        <v>298</v>
      </c>
      <c r="F186" s="195" t="s">
        <v>205</v>
      </c>
      <c r="G186" s="163">
        <f>G187</f>
        <v>386.92899999999997</v>
      </c>
    </row>
    <row r="187" spans="1:7" ht="25.5">
      <c r="A187" s="83" t="s">
        <v>164</v>
      </c>
      <c r="B187" s="187" t="s">
        <v>87</v>
      </c>
      <c r="C187" s="188" t="s">
        <v>23</v>
      </c>
      <c r="D187" s="188" t="s">
        <v>9</v>
      </c>
      <c r="E187" s="9" t="s">
        <v>298</v>
      </c>
      <c r="F187" s="195" t="s">
        <v>206</v>
      </c>
      <c r="G187" s="163">
        <v>386.92899999999997</v>
      </c>
    </row>
    <row r="188" spans="1:7">
      <c r="A188" s="83" t="s">
        <v>165</v>
      </c>
      <c r="B188" s="187" t="s">
        <v>87</v>
      </c>
      <c r="C188" s="188" t="s">
        <v>23</v>
      </c>
      <c r="D188" s="188" t="s">
        <v>9</v>
      </c>
      <c r="E188" s="9" t="s">
        <v>298</v>
      </c>
      <c r="F188" s="195" t="s">
        <v>207</v>
      </c>
      <c r="G188" s="163">
        <f>G189</f>
        <v>1</v>
      </c>
    </row>
    <row r="189" spans="1:7" ht="14.25" customHeight="1">
      <c r="A189" s="83" t="s">
        <v>167</v>
      </c>
      <c r="B189" s="187" t="s">
        <v>87</v>
      </c>
      <c r="C189" s="188" t="s">
        <v>23</v>
      </c>
      <c r="D189" s="188" t="s">
        <v>9</v>
      </c>
      <c r="E189" s="9" t="s">
        <v>298</v>
      </c>
      <c r="F189" s="195" t="s">
        <v>209</v>
      </c>
      <c r="G189" s="163">
        <v>1</v>
      </c>
    </row>
    <row r="190" spans="1:7" ht="63.75">
      <c r="A190" s="189" t="s">
        <v>349</v>
      </c>
      <c r="B190" s="187" t="s">
        <v>87</v>
      </c>
      <c r="C190" s="188" t="s">
        <v>23</v>
      </c>
      <c r="D190" s="188" t="s">
        <v>9</v>
      </c>
      <c r="E190" s="9" t="s">
        <v>350</v>
      </c>
      <c r="F190" s="195"/>
      <c r="G190" s="165">
        <f>G191</f>
        <v>8.8000000000000007</v>
      </c>
    </row>
    <row r="191" spans="1:7">
      <c r="A191" s="189" t="s">
        <v>190</v>
      </c>
      <c r="B191" s="187" t="s">
        <v>87</v>
      </c>
      <c r="C191" s="188" t="s">
        <v>23</v>
      </c>
      <c r="D191" s="188" t="s">
        <v>9</v>
      </c>
      <c r="E191" s="9" t="s">
        <v>350</v>
      </c>
      <c r="F191" s="195" t="s">
        <v>212</v>
      </c>
      <c r="G191" s="165">
        <f>G192</f>
        <v>8.8000000000000007</v>
      </c>
    </row>
    <row r="192" spans="1:7" ht="25.5">
      <c r="A192" s="189" t="s">
        <v>192</v>
      </c>
      <c r="B192" s="187" t="s">
        <v>87</v>
      </c>
      <c r="C192" s="188" t="s">
        <v>23</v>
      </c>
      <c r="D192" s="188" t="s">
        <v>9</v>
      </c>
      <c r="E192" s="9" t="s">
        <v>350</v>
      </c>
      <c r="F192" s="195" t="s">
        <v>214</v>
      </c>
      <c r="G192" s="165">
        <v>8.8000000000000007</v>
      </c>
    </row>
    <row r="193" spans="1:7" ht="12.75" hidden="1" customHeight="1">
      <c r="A193" s="223" t="s">
        <v>150</v>
      </c>
      <c r="B193" s="187" t="s">
        <v>87</v>
      </c>
      <c r="C193" s="188" t="s">
        <v>23</v>
      </c>
      <c r="D193" s="188" t="s">
        <v>9</v>
      </c>
      <c r="E193" s="9"/>
      <c r="F193" s="188"/>
      <c r="G193" s="165">
        <f>G194</f>
        <v>0</v>
      </c>
    </row>
    <row r="194" spans="1:7" ht="12.75" hidden="1" customHeight="1">
      <c r="A194" s="219" t="s">
        <v>78</v>
      </c>
      <c r="B194" s="187" t="s">
        <v>87</v>
      </c>
      <c r="C194" s="188" t="s">
        <v>23</v>
      </c>
      <c r="D194" s="188" t="s">
        <v>9</v>
      </c>
      <c r="E194" s="188" t="s">
        <v>27</v>
      </c>
      <c r="F194" s="238"/>
      <c r="G194" s="165">
        <f>G195</f>
        <v>0</v>
      </c>
    </row>
    <row r="195" spans="1:7" ht="12.75" hidden="1" customHeight="1">
      <c r="A195" s="219" t="s">
        <v>2</v>
      </c>
      <c r="B195" s="187" t="s">
        <v>87</v>
      </c>
      <c r="C195" s="188" t="s">
        <v>23</v>
      </c>
      <c r="D195" s="188" t="s">
        <v>9</v>
      </c>
      <c r="E195" s="188" t="s">
        <v>3</v>
      </c>
      <c r="F195" s="220"/>
      <c r="G195" s="165">
        <f>G196</f>
        <v>0</v>
      </c>
    </row>
    <row r="196" spans="1:7" ht="12.75" hidden="1" customHeight="1">
      <c r="A196" s="186" t="s">
        <v>58</v>
      </c>
      <c r="B196" s="187" t="s">
        <v>87</v>
      </c>
      <c r="C196" s="188" t="s">
        <v>23</v>
      </c>
      <c r="D196" s="188" t="s">
        <v>9</v>
      </c>
      <c r="E196" s="188" t="s">
        <v>3</v>
      </c>
      <c r="F196" s="195" t="s">
        <v>38</v>
      </c>
      <c r="G196" s="165"/>
    </row>
    <row r="197" spans="1:7" ht="38.25" hidden="1" customHeight="1">
      <c r="A197" s="189" t="s">
        <v>193</v>
      </c>
      <c r="B197" s="187" t="s">
        <v>87</v>
      </c>
      <c r="C197" s="188" t="s">
        <v>23</v>
      </c>
      <c r="D197" s="188" t="s">
        <v>9</v>
      </c>
      <c r="E197" s="9">
        <v>4218054</v>
      </c>
      <c r="F197" s="195"/>
      <c r="G197" s="165">
        <f>G198</f>
        <v>0</v>
      </c>
    </row>
    <row r="198" spans="1:7" ht="63.75" hidden="1" customHeight="1">
      <c r="A198" s="189" t="s">
        <v>194</v>
      </c>
      <c r="B198" s="187" t="s">
        <v>87</v>
      </c>
      <c r="C198" s="188" t="s">
        <v>23</v>
      </c>
      <c r="D198" s="188" t="s">
        <v>9</v>
      </c>
      <c r="E198" s="9">
        <v>4218054</v>
      </c>
      <c r="F198" s="195"/>
      <c r="G198" s="165">
        <f>G199</f>
        <v>0</v>
      </c>
    </row>
    <row r="199" spans="1:7" ht="12.75" hidden="1" customHeight="1">
      <c r="A199" s="189" t="s">
        <v>190</v>
      </c>
      <c r="B199" s="187" t="s">
        <v>87</v>
      </c>
      <c r="C199" s="188" t="s">
        <v>23</v>
      </c>
      <c r="D199" s="188" t="s">
        <v>9</v>
      </c>
      <c r="E199" s="9">
        <v>4218054</v>
      </c>
      <c r="F199" s="195" t="s">
        <v>212</v>
      </c>
      <c r="G199" s="165">
        <f>G200</f>
        <v>0</v>
      </c>
    </row>
    <row r="200" spans="1:7" hidden="1">
      <c r="A200" s="189" t="s">
        <v>195</v>
      </c>
      <c r="B200" s="187" t="s">
        <v>87</v>
      </c>
      <c r="C200" s="188" t="s">
        <v>23</v>
      </c>
      <c r="D200" s="188" t="s">
        <v>9</v>
      </c>
      <c r="E200" s="9">
        <v>4218054</v>
      </c>
      <c r="F200" s="195" t="s">
        <v>214</v>
      </c>
      <c r="G200" s="165">
        <v>0</v>
      </c>
    </row>
    <row r="201" spans="1:7">
      <c r="A201" s="224" t="s">
        <v>77</v>
      </c>
      <c r="B201" s="184" t="s">
        <v>87</v>
      </c>
      <c r="C201" s="211">
        <v>10</v>
      </c>
      <c r="D201" s="211"/>
      <c r="E201" s="211"/>
      <c r="F201" s="225"/>
      <c r="G201" s="164">
        <f>G202+G206+G211+G216</f>
        <v>130</v>
      </c>
    </row>
    <row r="202" spans="1:7">
      <c r="A202" s="224" t="s">
        <v>54</v>
      </c>
      <c r="B202" s="184" t="s">
        <v>87</v>
      </c>
      <c r="C202" s="226">
        <v>10</v>
      </c>
      <c r="D202" s="179" t="s">
        <v>9</v>
      </c>
      <c r="E202" s="184"/>
      <c r="F202" s="194"/>
      <c r="G202" s="162">
        <f>SUM(G203)</f>
        <v>130</v>
      </c>
    </row>
    <row r="203" spans="1:7">
      <c r="A203" s="98" t="s">
        <v>37</v>
      </c>
      <c r="B203" s="187" t="s">
        <v>87</v>
      </c>
      <c r="C203" s="227">
        <v>10</v>
      </c>
      <c r="D203" s="188" t="s">
        <v>9</v>
      </c>
      <c r="E203" s="187" t="s">
        <v>299</v>
      </c>
      <c r="F203" s="195"/>
      <c r="G203" s="163">
        <f>G204</f>
        <v>130</v>
      </c>
    </row>
    <row r="204" spans="1:7" ht="25.5">
      <c r="A204" s="98" t="s">
        <v>196</v>
      </c>
      <c r="B204" s="187" t="s">
        <v>87</v>
      </c>
      <c r="C204" s="227">
        <v>10</v>
      </c>
      <c r="D204" s="188" t="s">
        <v>9</v>
      </c>
      <c r="E204" s="187" t="s">
        <v>300</v>
      </c>
      <c r="F204" s="195"/>
      <c r="G204" s="163">
        <f>G205</f>
        <v>130</v>
      </c>
    </row>
    <row r="205" spans="1:7" ht="25.5">
      <c r="A205" s="99" t="s">
        <v>197</v>
      </c>
      <c r="B205" s="187" t="s">
        <v>87</v>
      </c>
      <c r="C205" s="227">
        <v>10</v>
      </c>
      <c r="D205" s="188" t="s">
        <v>9</v>
      </c>
      <c r="E205" s="187" t="s">
        <v>300</v>
      </c>
      <c r="F205" s="195" t="s">
        <v>215</v>
      </c>
      <c r="G205" s="163">
        <f>G220</f>
        <v>130</v>
      </c>
    </row>
    <row r="206" spans="1:7" hidden="1">
      <c r="A206" s="98" t="s">
        <v>151</v>
      </c>
      <c r="B206" s="187" t="s">
        <v>87</v>
      </c>
      <c r="C206" s="227">
        <v>10</v>
      </c>
      <c r="D206" s="188" t="s">
        <v>56</v>
      </c>
      <c r="E206" s="187" t="s">
        <v>300</v>
      </c>
      <c r="F206" s="195"/>
      <c r="G206" s="163">
        <f>G207</f>
        <v>0</v>
      </c>
    </row>
    <row r="207" spans="1:7" hidden="1">
      <c r="A207" s="99" t="s">
        <v>32</v>
      </c>
      <c r="B207" s="187" t="s">
        <v>87</v>
      </c>
      <c r="C207" s="227">
        <v>10</v>
      </c>
      <c r="D207" s="188" t="s">
        <v>56</v>
      </c>
      <c r="E207" s="187" t="s">
        <v>300</v>
      </c>
      <c r="F207" s="195"/>
      <c r="G207" s="163">
        <f>G208</f>
        <v>0</v>
      </c>
    </row>
    <row r="208" spans="1:7" ht="51" hidden="1">
      <c r="A208" s="98" t="s">
        <v>33</v>
      </c>
      <c r="B208" s="187" t="s">
        <v>87</v>
      </c>
      <c r="C208" s="227">
        <v>10</v>
      </c>
      <c r="D208" s="188" t="s">
        <v>56</v>
      </c>
      <c r="E208" s="187" t="s">
        <v>300</v>
      </c>
      <c r="F208" s="195"/>
      <c r="G208" s="163">
        <f>G209</f>
        <v>0</v>
      </c>
    </row>
    <row r="209" spans="1:7" ht="63.75" hidden="1">
      <c r="A209" s="99" t="s">
        <v>100</v>
      </c>
      <c r="B209" s="187" t="s">
        <v>87</v>
      </c>
      <c r="C209" s="227">
        <v>10</v>
      </c>
      <c r="D209" s="188" t="s">
        <v>56</v>
      </c>
      <c r="E209" s="187" t="s">
        <v>300</v>
      </c>
      <c r="F209" s="195"/>
      <c r="G209" s="163">
        <f>G210</f>
        <v>0</v>
      </c>
    </row>
    <row r="210" spans="1:7" hidden="1">
      <c r="A210" s="98" t="s">
        <v>39</v>
      </c>
      <c r="B210" s="187" t="s">
        <v>87</v>
      </c>
      <c r="C210" s="227">
        <v>10</v>
      </c>
      <c r="D210" s="188" t="s">
        <v>56</v>
      </c>
      <c r="E210" s="187" t="s">
        <v>300</v>
      </c>
      <c r="F210" s="195" t="s">
        <v>26</v>
      </c>
      <c r="G210" s="163">
        <f>1400-1400</f>
        <v>0</v>
      </c>
    </row>
    <row r="211" spans="1:7" hidden="1">
      <c r="A211" s="98" t="s">
        <v>122</v>
      </c>
      <c r="B211" s="187" t="s">
        <v>87</v>
      </c>
      <c r="C211" s="227">
        <v>10</v>
      </c>
      <c r="D211" s="188" t="s">
        <v>19</v>
      </c>
      <c r="E211" s="187" t="s">
        <v>300</v>
      </c>
      <c r="F211" s="195"/>
      <c r="G211" s="163">
        <f>G212</f>
        <v>0</v>
      </c>
    </row>
    <row r="212" spans="1:7" hidden="1">
      <c r="A212" s="99" t="s">
        <v>32</v>
      </c>
      <c r="B212" s="187" t="s">
        <v>87</v>
      </c>
      <c r="C212" s="227">
        <v>10</v>
      </c>
      <c r="D212" s="188" t="s">
        <v>19</v>
      </c>
      <c r="E212" s="187" t="s">
        <v>300</v>
      </c>
      <c r="F212" s="195"/>
      <c r="G212" s="163">
        <f>G213</f>
        <v>0</v>
      </c>
    </row>
    <row r="213" spans="1:7" ht="51" hidden="1">
      <c r="A213" s="98" t="s">
        <v>33</v>
      </c>
      <c r="B213" s="187" t="s">
        <v>87</v>
      </c>
      <c r="C213" s="227">
        <v>10</v>
      </c>
      <c r="D213" s="188" t="s">
        <v>19</v>
      </c>
      <c r="E213" s="187" t="s">
        <v>300</v>
      </c>
      <c r="F213" s="195"/>
      <c r="G213" s="163">
        <f>G214</f>
        <v>0</v>
      </c>
    </row>
    <row r="214" spans="1:7" ht="63.75" hidden="1">
      <c r="A214" s="99" t="s">
        <v>100</v>
      </c>
      <c r="B214" s="187" t="s">
        <v>87</v>
      </c>
      <c r="C214" s="227">
        <v>10</v>
      </c>
      <c r="D214" s="188" t="s">
        <v>19</v>
      </c>
      <c r="E214" s="187" t="s">
        <v>300</v>
      </c>
      <c r="F214" s="195"/>
      <c r="G214" s="163">
        <f>G215</f>
        <v>0</v>
      </c>
    </row>
    <row r="215" spans="1:7" hidden="1">
      <c r="A215" s="98" t="s">
        <v>39</v>
      </c>
      <c r="B215" s="187" t="s">
        <v>87</v>
      </c>
      <c r="C215" s="227">
        <v>10</v>
      </c>
      <c r="D215" s="188" t="s">
        <v>19</v>
      </c>
      <c r="E215" s="187" t="s">
        <v>300</v>
      </c>
      <c r="F215" s="195" t="s">
        <v>26</v>
      </c>
      <c r="G215" s="163"/>
    </row>
    <row r="216" spans="1:7" hidden="1">
      <c r="A216" s="224" t="s">
        <v>90</v>
      </c>
      <c r="B216" s="187" t="s">
        <v>87</v>
      </c>
      <c r="C216" s="227">
        <v>10</v>
      </c>
      <c r="D216" s="188" t="s">
        <v>10</v>
      </c>
      <c r="E216" s="187" t="s">
        <v>300</v>
      </c>
      <c r="F216" s="195"/>
      <c r="G216" s="163">
        <f>G217</f>
        <v>0</v>
      </c>
    </row>
    <row r="217" spans="1:7" hidden="1">
      <c r="A217" s="228" t="s">
        <v>78</v>
      </c>
      <c r="B217" s="187" t="s">
        <v>87</v>
      </c>
      <c r="C217" s="188" t="s">
        <v>66</v>
      </c>
      <c r="D217" s="188" t="s">
        <v>10</v>
      </c>
      <c r="E217" s="187" t="s">
        <v>300</v>
      </c>
      <c r="F217" s="182"/>
      <c r="G217" s="163">
        <f>G218</f>
        <v>0</v>
      </c>
    </row>
    <row r="218" spans="1:7" hidden="1">
      <c r="A218" s="228" t="s">
        <v>2</v>
      </c>
      <c r="B218" s="187" t="s">
        <v>87</v>
      </c>
      <c r="C218" s="188" t="s">
        <v>66</v>
      </c>
      <c r="D218" s="188" t="s">
        <v>10</v>
      </c>
      <c r="E218" s="187" t="s">
        <v>300</v>
      </c>
      <c r="F218" s="220"/>
      <c r="G218" s="163">
        <f>G219</f>
        <v>0</v>
      </c>
    </row>
    <row r="219" spans="1:7" hidden="1">
      <c r="A219" s="186" t="s">
        <v>58</v>
      </c>
      <c r="B219" s="187" t="s">
        <v>87</v>
      </c>
      <c r="C219" s="188" t="s">
        <v>66</v>
      </c>
      <c r="D219" s="188" t="s">
        <v>10</v>
      </c>
      <c r="E219" s="187" t="s">
        <v>300</v>
      </c>
      <c r="F219" s="195" t="s">
        <v>38</v>
      </c>
      <c r="G219" s="163"/>
    </row>
    <row r="220" spans="1:7" ht="25.5">
      <c r="A220" s="223" t="s">
        <v>198</v>
      </c>
      <c r="B220" s="187" t="s">
        <v>87</v>
      </c>
      <c r="C220" s="227">
        <v>10</v>
      </c>
      <c r="D220" s="188" t="s">
        <v>9</v>
      </c>
      <c r="E220" s="187" t="s">
        <v>300</v>
      </c>
      <c r="F220" s="195" t="s">
        <v>216</v>
      </c>
      <c r="G220" s="163">
        <v>130</v>
      </c>
    </row>
    <row r="221" spans="1:7">
      <c r="A221" s="229" t="s">
        <v>75</v>
      </c>
      <c r="B221" s="184" t="s">
        <v>87</v>
      </c>
      <c r="C221" s="184" t="s">
        <v>105</v>
      </c>
      <c r="D221" s="179"/>
      <c r="E221" s="211"/>
      <c r="F221" s="211"/>
      <c r="G221" s="164">
        <f>G222+G235</f>
        <v>270</v>
      </c>
    </row>
    <row r="222" spans="1:7" hidden="1">
      <c r="A222" s="229" t="s">
        <v>112</v>
      </c>
      <c r="B222" s="184" t="s">
        <v>87</v>
      </c>
      <c r="C222" s="179" t="s">
        <v>105</v>
      </c>
      <c r="D222" s="179" t="s">
        <v>9</v>
      </c>
      <c r="E222" s="211"/>
      <c r="F222" s="211"/>
      <c r="G222" s="164">
        <f>G226</f>
        <v>0</v>
      </c>
    </row>
    <row r="223" spans="1:7" ht="51" hidden="1">
      <c r="A223" s="83" t="s">
        <v>92</v>
      </c>
      <c r="B223" s="187" t="s">
        <v>87</v>
      </c>
      <c r="C223" s="188" t="s">
        <v>105</v>
      </c>
      <c r="D223" s="188" t="s">
        <v>9</v>
      </c>
      <c r="E223" s="188" t="s">
        <v>93</v>
      </c>
      <c r="F223" s="195"/>
      <c r="G223" s="165">
        <f>G224</f>
        <v>0</v>
      </c>
    </row>
    <row r="224" spans="1:7" ht="25.5" hidden="1">
      <c r="A224" s="83" t="s">
        <v>118</v>
      </c>
      <c r="B224" s="187" t="s">
        <v>87</v>
      </c>
      <c r="C224" s="188" t="s">
        <v>105</v>
      </c>
      <c r="D224" s="188" t="s">
        <v>9</v>
      </c>
      <c r="E224" s="188" t="s">
        <v>119</v>
      </c>
      <c r="F224" s="195"/>
      <c r="G224" s="165">
        <f>G225</f>
        <v>0</v>
      </c>
    </row>
    <row r="225" spans="1:7" hidden="1">
      <c r="A225" s="83" t="s">
        <v>94</v>
      </c>
      <c r="B225" s="187" t="s">
        <v>87</v>
      </c>
      <c r="C225" s="188" t="s">
        <v>105</v>
      </c>
      <c r="D225" s="188" t="s">
        <v>9</v>
      </c>
      <c r="E225" s="188" t="s">
        <v>119</v>
      </c>
      <c r="F225" s="195" t="s">
        <v>95</v>
      </c>
      <c r="G225" s="165">
        <v>0</v>
      </c>
    </row>
    <row r="226" spans="1:7" hidden="1">
      <c r="A226" s="222" t="s">
        <v>44</v>
      </c>
      <c r="B226" s="187" t="s">
        <v>87</v>
      </c>
      <c r="C226" s="188" t="s">
        <v>105</v>
      </c>
      <c r="D226" s="188" t="s">
        <v>9</v>
      </c>
      <c r="E226" s="188" t="s">
        <v>199</v>
      </c>
      <c r="F226" s="195"/>
      <c r="G226" s="165">
        <f>G227+G230+G232</f>
        <v>0</v>
      </c>
    </row>
    <row r="227" spans="1:7" hidden="1">
      <c r="A227" s="83" t="s">
        <v>190</v>
      </c>
      <c r="B227" s="187" t="s">
        <v>87</v>
      </c>
      <c r="C227" s="188" t="s">
        <v>105</v>
      </c>
      <c r="D227" s="188" t="s">
        <v>9</v>
      </c>
      <c r="E227" s="188" t="s">
        <v>200</v>
      </c>
      <c r="F227" s="195" t="s">
        <v>212</v>
      </c>
      <c r="G227" s="165">
        <f>G228+G229</f>
        <v>0</v>
      </c>
    </row>
    <row r="228" spans="1:7" ht="25.5" hidden="1">
      <c r="A228" s="83" t="s">
        <v>191</v>
      </c>
      <c r="B228" s="187" t="s">
        <v>87</v>
      </c>
      <c r="C228" s="188" t="s">
        <v>105</v>
      </c>
      <c r="D228" s="188" t="s">
        <v>9</v>
      </c>
      <c r="E228" s="188" t="s">
        <v>200</v>
      </c>
      <c r="F228" s="195" t="s">
        <v>213</v>
      </c>
      <c r="G228" s="165">
        <v>0</v>
      </c>
    </row>
    <row r="229" spans="1:7" ht="25.5" hidden="1">
      <c r="A229" s="189" t="s">
        <v>192</v>
      </c>
      <c r="B229" s="187" t="s">
        <v>87</v>
      </c>
      <c r="C229" s="188" t="s">
        <v>105</v>
      </c>
      <c r="D229" s="188" t="s">
        <v>9</v>
      </c>
      <c r="E229" s="188" t="s">
        <v>200</v>
      </c>
      <c r="F229" s="195" t="s">
        <v>214</v>
      </c>
      <c r="G229" s="165">
        <v>0</v>
      </c>
    </row>
    <row r="230" spans="1:7" ht="25.5" hidden="1">
      <c r="A230" s="83" t="s">
        <v>163</v>
      </c>
      <c r="B230" s="187" t="s">
        <v>87</v>
      </c>
      <c r="C230" s="188" t="s">
        <v>105</v>
      </c>
      <c r="D230" s="188" t="s">
        <v>9</v>
      </c>
      <c r="E230" s="188" t="s">
        <v>200</v>
      </c>
      <c r="F230" s="195" t="s">
        <v>205</v>
      </c>
      <c r="G230" s="165">
        <f>G231</f>
        <v>0</v>
      </c>
    </row>
    <row r="231" spans="1:7" ht="25.5" hidden="1">
      <c r="A231" s="83" t="s">
        <v>164</v>
      </c>
      <c r="B231" s="187" t="s">
        <v>87</v>
      </c>
      <c r="C231" s="188" t="s">
        <v>105</v>
      </c>
      <c r="D231" s="188" t="s">
        <v>9</v>
      </c>
      <c r="E231" s="188" t="s">
        <v>200</v>
      </c>
      <c r="F231" s="195" t="s">
        <v>206</v>
      </c>
      <c r="G231" s="165">
        <v>0</v>
      </c>
    </row>
    <row r="232" spans="1:7" hidden="1">
      <c r="A232" s="83" t="s">
        <v>165</v>
      </c>
      <c r="B232" s="187" t="s">
        <v>87</v>
      </c>
      <c r="C232" s="188" t="s">
        <v>105</v>
      </c>
      <c r="D232" s="188" t="s">
        <v>9</v>
      </c>
      <c r="E232" s="188" t="s">
        <v>200</v>
      </c>
      <c r="F232" s="195" t="s">
        <v>207</v>
      </c>
      <c r="G232" s="165">
        <f>G233+G234</f>
        <v>0</v>
      </c>
    </row>
    <row r="233" spans="1:7" hidden="1">
      <c r="A233" s="83" t="s">
        <v>166</v>
      </c>
      <c r="B233" s="187" t="s">
        <v>87</v>
      </c>
      <c r="C233" s="188" t="s">
        <v>105</v>
      </c>
      <c r="D233" s="188" t="s">
        <v>9</v>
      </c>
      <c r="E233" s="188" t="s">
        <v>200</v>
      </c>
      <c r="F233" s="195" t="s">
        <v>208</v>
      </c>
      <c r="G233" s="165">
        <v>0</v>
      </c>
    </row>
    <row r="234" spans="1:7" hidden="1">
      <c r="A234" s="83" t="s">
        <v>167</v>
      </c>
      <c r="B234" s="187" t="s">
        <v>87</v>
      </c>
      <c r="C234" s="188" t="s">
        <v>105</v>
      </c>
      <c r="D234" s="188" t="s">
        <v>9</v>
      </c>
      <c r="E234" s="188" t="s">
        <v>200</v>
      </c>
      <c r="F234" s="195" t="s">
        <v>209</v>
      </c>
      <c r="G234" s="165">
        <v>0</v>
      </c>
    </row>
    <row r="235" spans="1:7">
      <c r="A235" s="229" t="s">
        <v>108</v>
      </c>
      <c r="B235" s="184" t="s">
        <v>87</v>
      </c>
      <c r="C235" s="179" t="s">
        <v>105</v>
      </c>
      <c r="D235" s="179" t="s">
        <v>18</v>
      </c>
      <c r="E235" s="211"/>
      <c r="F235" s="194"/>
      <c r="G235" s="164">
        <f>G236</f>
        <v>270</v>
      </c>
    </row>
    <row r="236" spans="1:7" ht="12.75" customHeight="1">
      <c r="A236" s="223" t="s">
        <v>35</v>
      </c>
      <c r="B236" s="187" t="s">
        <v>87</v>
      </c>
      <c r="C236" s="188" t="s">
        <v>105</v>
      </c>
      <c r="D236" s="188" t="s">
        <v>18</v>
      </c>
      <c r="E236" s="9" t="s">
        <v>301</v>
      </c>
      <c r="F236" s="9"/>
      <c r="G236" s="165">
        <f>G237</f>
        <v>270</v>
      </c>
    </row>
    <row r="237" spans="1:7" ht="38.25">
      <c r="A237" s="223" t="s">
        <v>201</v>
      </c>
      <c r="B237" s="187" t="s">
        <v>87</v>
      </c>
      <c r="C237" s="188" t="s">
        <v>105</v>
      </c>
      <c r="D237" s="188" t="s">
        <v>18</v>
      </c>
      <c r="E237" s="9" t="s">
        <v>302</v>
      </c>
      <c r="F237" s="220"/>
      <c r="G237" s="165">
        <f>G240+G238</f>
        <v>270</v>
      </c>
    </row>
    <row r="238" spans="1:7" ht="25.5">
      <c r="A238" s="97" t="s">
        <v>355</v>
      </c>
      <c r="B238" s="13" t="s">
        <v>87</v>
      </c>
      <c r="C238" s="12" t="s">
        <v>105</v>
      </c>
      <c r="D238" s="12" t="s">
        <v>18</v>
      </c>
      <c r="E238" s="235" t="s">
        <v>356</v>
      </c>
      <c r="F238" s="92">
        <v>120</v>
      </c>
      <c r="G238" s="236">
        <f>G239</f>
        <v>40</v>
      </c>
    </row>
    <row r="239" spans="1:7" ht="51">
      <c r="A239" s="97" t="s">
        <v>357</v>
      </c>
      <c r="B239" s="13" t="s">
        <v>87</v>
      </c>
      <c r="C239" s="12" t="s">
        <v>105</v>
      </c>
      <c r="D239" s="12" t="s">
        <v>18</v>
      </c>
      <c r="E239" s="235" t="s">
        <v>356</v>
      </c>
      <c r="F239" s="92">
        <v>123</v>
      </c>
      <c r="G239" s="236">
        <v>40</v>
      </c>
    </row>
    <row r="240" spans="1:7" ht="25.5">
      <c r="A240" s="189" t="s">
        <v>192</v>
      </c>
      <c r="B240" s="187" t="s">
        <v>87</v>
      </c>
      <c r="C240" s="188" t="s">
        <v>105</v>
      </c>
      <c r="D240" s="188" t="s">
        <v>18</v>
      </c>
      <c r="E240" s="9" t="s">
        <v>302</v>
      </c>
      <c r="F240" s="220">
        <v>240</v>
      </c>
      <c r="G240" s="165">
        <f>G241</f>
        <v>230</v>
      </c>
    </row>
    <row r="241" spans="1:7" ht="25.5">
      <c r="A241" s="83" t="s">
        <v>163</v>
      </c>
      <c r="B241" s="187" t="s">
        <v>87</v>
      </c>
      <c r="C241" s="188" t="s">
        <v>105</v>
      </c>
      <c r="D241" s="188" t="s">
        <v>18</v>
      </c>
      <c r="E241" s="9" t="s">
        <v>302</v>
      </c>
      <c r="F241" s="195" t="s">
        <v>206</v>
      </c>
      <c r="G241" s="165">
        <f>170-40+100</f>
        <v>230</v>
      </c>
    </row>
    <row r="242" spans="1:7">
      <c r="A242" s="100" t="s">
        <v>7</v>
      </c>
      <c r="B242" s="188" t="s">
        <v>87</v>
      </c>
      <c r="C242" s="9"/>
      <c r="D242" s="9"/>
      <c r="E242" s="9"/>
      <c r="F242" s="9"/>
      <c r="G242" s="164">
        <f>G16+G33+G63+G76+G85+G102+G119+G162+G201+G221+G59+0.1+G55+G50+G23</f>
        <v>32978.076999999997</v>
      </c>
    </row>
    <row r="243" spans="1:7">
      <c r="A243" s="230"/>
      <c r="B243" s="231"/>
      <c r="C243" s="231"/>
      <c r="D243" s="231"/>
      <c r="E243" s="232"/>
      <c r="F243" s="231"/>
      <c r="G243" s="233"/>
    </row>
    <row r="244" spans="1:7">
      <c r="A244" s="101"/>
      <c r="B244" s="47"/>
      <c r="C244" s="47"/>
      <c r="D244" s="47"/>
      <c r="E244" s="44"/>
      <c r="F244" s="47"/>
      <c r="G244" s="102"/>
    </row>
    <row r="245" spans="1:7">
      <c r="A245" s="101"/>
      <c r="B245" s="5"/>
      <c r="C245" s="5"/>
      <c r="D245" s="5"/>
      <c r="E245" s="5"/>
      <c r="F245" s="5"/>
      <c r="G245" s="8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0" zoomScaleSheetLayoutView="80" workbookViewId="0">
      <selection activeCell="E45" sqref="E45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</cols>
  <sheetData>
    <row r="1" spans="1:20">
      <c r="A1" s="177"/>
      <c r="B1" s="62"/>
      <c r="C1" s="62"/>
      <c r="D1" s="177"/>
      <c r="E1" s="275" t="s">
        <v>341</v>
      </c>
      <c r="F1" s="275"/>
      <c r="G1" s="5"/>
    </row>
    <row r="2" spans="1:20" ht="31.5" customHeight="1">
      <c r="A2" s="177"/>
      <c r="B2" s="62"/>
      <c r="C2" s="62"/>
      <c r="D2" s="276" t="s">
        <v>366</v>
      </c>
      <c r="E2" s="276"/>
      <c r="F2" s="276"/>
      <c r="G2" s="5"/>
    </row>
    <row r="3" spans="1:20">
      <c r="A3" s="177"/>
      <c r="B3" s="62"/>
      <c r="C3" s="62"/>
      <c r="D3" s="177"/>
      <c r="E3" s="275" t="s">
        <v>365</v>
      </c>
      <c r="F3" s="275"/>
      <c r="G3" s="5"/>
    </row>
    <row r="4" spans="1:20">
      <c r="A4" s="177"/>
      <c r="B4" s="62"/>
      <c r="C4" s="62"/>
      <c r="D4" s="62"/>
      <c r="E4" s="62"/>
      <c r="F4" s="62"/>
      <c r="G4" s="5"/>
    </row>
    <row r="5" spans="1:20">
      <c r="A5" s="177"/>
      <c r="B5" s="62"/>
      <c r="C5" s="62"/>
      <c r="D5" s="62"/>
      <c r="E5" s="178"/>
      <c r="F5" s="62"/>
      <c r="G5" s="5"/>
    </row>
    <row r="6" spans="1:20" ht="36" customHeight="1">
      <c r="A6" s="278" t="s">
        <v>342</v>
      </c>
      <c r="B6" s="278"/>
      <c r="C6" s="278"/>
      <c r="D6" s="278"/>
      <c r="E6" s="278"/>
      <c r="F6" s="278"/>
      <c r="G6" s="5"/>
    </row>
    <row r="7" spans="1:20" ht="6.75" customHeight="1">
      <c r="A7" s="65"/>
      <c r="B7" s="65"/>
      <c r="C7" s="65"/>
      <c r="D7" s="65"/>
      <c r="E7" s="65"/>
      <c r="F7" s="65"/>
      <c r="G7" s="5"/>
    </row>
    <row r="8" spans="1:20">
      <c r="A8" s="65"/>
      <c r="B8" s="65"/>
      <c r="C8" s="65"/>
      <c r="D8" s="65"/>
      <c r="E8" s="65"/>
      <c r="F8" s="62" t="s">
        <v>233</v>
      </c>
      <c r="G8" s="5"/>
    </row>
    <row r="9" spans="1:20" ht="15.75">
      <c r="A9" s="279" t="s">
        <v>15</v>
      </c>
      <c r="B9" s="280" t="s">
        <v>59</v>
      </c>
      <c r="C9" s="282" t="s">
        <v>335</v>
      </c>
      <c r="D9" s="283"/>
      <c r="E9" s="283"/>
      <c r="F9" s="284"/>
      <c r="G9" s="5"/>
    </row>
    <row r="10" spans="1:20" ht="171.75" customHeight="1">
      <c r="A10" s="279"/>
      <c r="B10" s="281"/>
      <c r="C10" s="239" t="s">
        <v>336</v>
      </c>
      <c r="D10" s="239" t="s">
        <v>337</v>
      </c>
      <c r="E10" s="239" t="s">
        <v>338</v>
      </c>
      <c r="F10" s="239" t="s">
        <v>339</v>
      </c>
      <c r="G10" s="5"/>
    </row>
    <row r="11" spans="1:20" ht="15.75">
      <c r="A11" s="240">
        <v>1</v>
      </c>
      <c r="B11" s="240">
        <v>2</v>
      </c>
      <c r="C11" s="240">
        <v>3</v>
      </c>
      <c r="D11" s="240">
        <v>4</v>
      </c>
      <c r="E11" s="240">
        <v>5</v>
      </c>
      <c r="F11" s="240">
        <v>6</v>
      </c>
      <c r="G11" s="5"/>
    </row>
    <row r="12" spans="1:20" ht="63">
      <c r="A12" s="241" t="s">
        <v>343</v>
      </c>
      <c r="B12" s="242" t="s">
        <v>87</v>
      </c>
      <c r="C12" s="243">
        <v>1058.8</v>
      </c>
      <c r="D12" s="243"/>
      <c r="E12" s="243"/>
      <c r="F12" s="243"/>
      <c r="G12" s="5"/>
    </row>
    <row r="13" spans="1:20" ht="78.75">
      <c r="A13" s="244" t="s">
        <v>344</v>
      </c>
      <c r="B13" s="245" t="s">
        <v>87</v>
      </c>
      <c r="C13" s="246">
        <f>8868.2-410</f>
        <v>8458.2000000000007</v>
      </c>
      <c r="D13" s="246"/>
      <c r="E13" s="246">
        <v>1760.5</v>
      </c>
      <c r="F13" s="246"/>
      <c r="G13" s="5"/>
    </row>
    <row r="14" spans="1:20" ht="15.75">
      <c r="A14" s="247" t="s">
        <v>106</v>
      </c>
      <c r="B14" s="245" t="s">
        <v>87</v>
      </c>
      <c r="C14" s="246">
        <v>1273.7</v>
      </c>
      <c r="D14" s="246"/>
      <c r="E14" s="246"/>
      <c r="F14" s="246"/>
      <c r="G14" s="5"/>
    </row>
    <row r="15" spans="1:20" ht="15.75">
      <c r="A15" s="244" t="s">
        <v>345</v>
      </c>
      <c r="B15" s="245" t="s">
        <v>87</v>
      </c>
      <c r="D15" s="246">
        <v>5618.7</v>
      </c>
      <c r="E15" s="246">
        <v>1355.6</v>
      </c>
      <c r="F15" s="246"/>
      <c r="G15" s="5"/>
      <c r="T15" t="s">
        <v>346</v>
      </c>
    </row>
    <row r="16" spans="1:20" ht="15.75" hidden="1">
      <c r="A16" s="244"/>
      <c r="B16" s="245"/>
      <c r="C16" s="246"/>
      <c r="D16" s="246"/>
      <c r="E16" s="246"/>
      <c r="F16" s="246"/>
      <c r="G16" s="5"/>
    </row>
    <row r="17" spans="1:7" ht="15.75" hidden="1">
      <c r="A17" s="244"/>
      <c r="B17" s="245"/>
      <c r="C17" s="246"/>
      <c r="D17" s="246"/>
      <c r="E17" s="246"/>
      <c r="F17" s="246"/>
      <c r="G17" s="5"/>
    </row>
    <row r="18" spans="1:7" ht="15.75" hidden="1">
      <c r="A18" s="244"/>
      <c r="B18" s="245"/>
      <c r="C18" s="246"/>
      <c r="D18" s="246"/>
      <c r="E18" s="246"/>
      <c r="F18" s="246"/>
      <c r="G18" s="5"/>
    </row>
    <row r="19" spans="1:7" ht="15.75" hidden="1">
      <c r="A19" s="248"/>
      <c r="B19" s="249"/>
      <c r="C19" s="250"/>
      <c r="D19" s="250"/>
      <c r="E19" s="251"/>
      <c r="F19" s="252"/>
      <c r="G19" s="5"/>
    </row>
    <row r="20" spans="1:7" ht="15.75" hidden="1">
      <c r="A20" s="248"/>
      <c r="B20" s="249"/>
      <c r="C20" s="250"/>
      <c r="D20" s="250"/>
      <c r="E20" s="251"/>
      <c r="F20" s="252"/>
      <c r="G20" s="5"/>
    </row>
    <row r="21" spans="1:7" ht="15.75" hidden="1">
      <c r="A21" s="248"/>
      <c r="B21" s="249"/>
      <c r="C21" s="250"/>
      <c r="D21" s="250"/>
      <c r="E21" s="251"/>
      <c r="F21" s="252"/>
      <c r="G21" s="5"/>
    </row>
    <row r="22" spans="1:7" ht="15.75" hidden="1">
      <c r="A22" s="248"/>
      <c r="B22" s="249"/>
      <c r="C22" s="250"/>
      <c r="D22" s="250"/>
      <c r="E22" s="251"/>
      <c r="F22" s="252"/>
      <c r="G22" s="5"/>
    </row>
    <row r="23" spans="1:7" ht="15.75" hidden="1">
      <c r="A23" s="248"/>
      <c r="B23" s="249"/>
      <c r="C23" s="250"/>
      <c r="D23" s="250"/>
      <c r="E23" s="251"/>
      <c r="F23" s="252"/>
      <c r="G23" s="5"/>
    </row>
    <row r="24" spans="1:7" ht="15.75" hidden="1">
      <c r="A24" s="248"/>
      <c r="B24" s="249"/>
      <c r="C24" s="250"/>
      <c r="D24" s="250"/>
      <c r="E24" s="251"/>
      <c r="F24" s="252"/>
      <c r="G24" s="5"/>
    </row>
    <row r="25" spans="1:7" ht="15.75" hidden="1">
      <c r="A25" s="248"/>
      <c r="B25" s="249"/>
      <c r="C25" s="250"/>
      <c r="D25" s="250"/>
      <c r="E25" s="251"/>
      <c r="F25" s="252"/>
      <c r="G25" s="5"/>
    </row>
    <row r="26" spans="1:7" ht="15.75" hidden="1">
      <c r="A26" s="248"/>
      <c r="B26" s="249"/>
      <c r="C26" s="250"/>
      <c r="D26" s="250"/>
      <c r="E26" s="251"/>
      <c r="F26" s="252"/>
      <c r="G26" s="5"/>
    </row>
    <row r="27" spans="1:7" ht="15.75" hidden="1">
      <c r="A27" s="248"/>
      <c r="B27" s="249"/>
      <c r="C27" s="250"/>
      <c r="D27" s="250"/>
      <c r="E27" s="253"/>
      <c r="F27" s="252"/>
      <c r="G27" s="5"/>
    </row>
    <row r="28" spans="1:7" ht="15.75" hidden="1">
      <c r="A28" s="254"/>
      <c r="B28" s="249"/>
      <c r="C28" s="252"/>
      <c r="D28" s="252"/>
      <c r="E28" s="251"/>
      <c r="F28" s="252"/>
      <c r="G28" s="5"/>
    </row>
    <row r="29" spans="1:7" ht="15.75" hidden="1">
      <c r="A29" s="255"/>
      <c r="B29" s="249"/>
      <c r="C29" s="252"/>
      <c r="D29" s="252"/>
      <c r="E29" s="251"/>
      <c r="F29" s="251"/>
      <c r="G29" s="5"/>
    </row>
    <row r="30" spans="1:7" ht="15.75" hidden="1">
      <c r="A30" s="255"/>
      <c r="B30" s="249"/>
      <c r="C30" s="252"/>
      <c r="D30" s="252"/>
      <c r="E30" s="251"/>
      <c r="F30" s="251"/>
      <c r="G30" s="5"/>
    </row>
    <row r="31" spans="1:7" ht="15.75" hidden="1">
      <c r="A31" s="248"/>
      <c r="B31" s="256"/>
      <c r="C31" s="250"/>
      <c r="D31" s="250"/>
      <c r="E31" s="253"/>
      <c r="F31" s="253"/>
      <c r="G31" s="5"/>
    </row>
    <row r="32" spans="1:7" ht="15.75" hidden="1">
      <c r="A32" s="248"/>
      <c r="B32" s="249"/>
      <c r="C32" s="250"/>
      <c r="D32" s="250"/>
      <c r="E32" s="253"/>
      <c r="F32" s="253"/>
      <c r="G32" s="5"/>
    </row>
    <row r="33" spans="1:7" ht="15.75" hidden="1">
      <c r="A33" s="254"/>
      <c r="B33" s="256"/>
      <c r="C33" s="252"/>
      <c r="D33" s="252"/>
      <c r="E33" s="251"/>
      <c r="F33" s="251"/>
      <c r="G33" s="5"/>
    </row>
    <row r="34" spans="1:7" ht="15.75" hidden="1">
      <c r="A34" s="255"/>
      <c r="B34" s="256"/>
      <c r="C34" s="252"/>
      <c r="D34" s="252"/>
      <c r="E34" s="251"/>
      <c r="F34" s="251"/>
      <c r="G34" s="5"/>
    </row>
    <row r="35" spans="1:7" ht="15.75" hidden="1">
      <c r="A35" s="255"/>
      <c r="B35" s="256"/>
      <c r="C35" s="252"/>
      <c r="D35" s="252"/>
      <c r="E35" s="251"/>
      <c r="F35" s="251"/>
      <c r="G35" s="5"/>
    </row>
    <row r="36" spans="1:7" ht="15.75" hidden="1">
      <c r="A36" s="257"/>
      <c r="B36" s="256"/>
      <c r="C36" s="252"/>
      <c r="D36" s="252"/>
      <c r="E36" s="258"/>
      <c r="F36" s="251"/>
      <c r="G36" s="5"/>
    </row>
    <row r="37" spans="1:7" ht="15.75" hidden="1">
      <c r="A37" s="255"/>
      <c r="B37" s="256"/>
      <c r="C37" s="252"/>
      <c r="D37" s="252"/>
      <c r="E37" s="258"/>
      <c r="F37" s="251"/>
      <c r="G37" s="5"/>
    </row>
    <row r="38" spans="1:7" ht="15.75">
      <c r="A38" s="259" t="s">
        <v>340</v>
      </c>
      <c r="B38" s="260"/>
      <c r="C38" s="261">
        <f>C12+C13+C14</f>
        <v>10790.7</v>
      </c>
      <c r="D38" s="261">
        <f>D15</f>
        <v>5618.7</v>
      </c>
      <c r="E38" s="261">
        <f>E13+E15</f>
        <v>3116.1</v>
      </c>
      <c r="F38" s="261"/>
      <c r="G38" s="5"/>
    </row>
    <row r="39" spans="1:7" ht="15.75">
      <c r="A39" s="262"/>
      <c r="B39" s="262"/>
      <c r="C39" s="262"/>
      <c r="D39" s="262"/>
      <c r="E39" s="262"/>
      <c r="F39" s="262"/>
      <c r="G39" s="5"/>
    </row>
    <row r="40" spans="1:7" ht="15.75">
      <c r="A40" s="264" t="s">
        <v>363</v>
      </c>
      <c r="B40" s="262"/>
      <c r="C40" s="262"/>
      <c r="D40" s="262"/>
      <c r="E40" s="262"/>
      <c r="F40" s="262"/>
      <c r="G40" s="5"/>
    </row>
    <row r="41" spans="1:7" ht="15.75">
      <c r="A41" s="264" t="s">
        <v>45</v>
      </c>
      <c r="B41" s="262"/>
      <c r="C41" s="277" t="s">
        <v>364</v>
      </c>
      <c r="D41" s="277"/>
      <c r="E41" s="262"/>
      <c r="F41" s="262"/>
      <c r="G41" s="5"/>
    </row>
    <row r="42" spans="1:7" ht="15">
      <c r="A42" s="263"/>
      <c r="B42" s="263"/>
      <c r="C42" s="263"/>
      <c r="D42" s="263"/>
      <c r="E42" s="263"/>
      <c r="F42" s="263"/>
    </row>
  </sheetData>
  <mergeCells count="8">
    <mergeCell ref="E1:F1"/>
    <mergeCell ref="D2:F2"/>
    <mergeCell ref="E3:F3"/>
    <mergeCell ref="C41:D41"/>
    <mergeCell ref="A6:F6"/>
    <mergeCell ref="A9:A10"/>
    <mergeCell ref="B9:B10"/>
    <mergeCell ref="C9:F9"/>
  </mergeCells>
  <printOptions horizontalCentered="1"/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2019-03-29T08:58:26Z</cp:lastPrinted>
  <dcterms:created xsi:type="dcterms:W3CDTF">2005-12-21T14:19:12Z</dcterms:created>
  <dcterms:modified xsi:type="dcterms:W3CDTF">2019-03-29T09:01:45Z</dcterms:modified>
</cp:coreProperties>
</file>